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5 -pol.rozp'!$A$10:$Z$1096</definedName>
    <definedName name="_xlnm._FilterDatabase" localSheetId="1" hidden="1">tisk!$A$10:$P$1274</definedName>
    <definedName name="_xlnm.Print_Area" localSheetId="0">'formulář 5 -pol.rozp'!$A$1:$K$71</definedName>
    <definedName name="_xlnm.Print_Area" localSheetId="1">tisk!$A$2:$E$488</definedName>
  </definedNames>
  <calcPr calcId="145621"/>
</workbook>
</file>

<file path=xl/calcChain.xml><?xml version="1.0" encoding="utf-8"?>
<calcChain xmlns="http://schemas.openxmlformats.org/spreadsheetml/2006/main">
  <c r="I70"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60" i="1"/>
  <c r="I61" i="1"/>
  <c r="I62" i="1"/>
  <c r="I63" i="1"/>
  <c r="I64" i="1"/>
  <c r="I65" i="1"/>
  <c r="I66" i="1"/>
  <c r="I67" i="1"/>
  <c r="I68" i="1"/>
  <c r="I69" i="1"/>
  <c r="I12" i="1"/>
  <c r="I59" i="1" l="1"/>
  <c r="I71" i="1" s="1"/>
  <c r="K58" i="1"/>
  <c r="K1" i="1" l="1"/>
  <c r="K57" i="1"/>
  <c r="K55" i="1" l="1"/>
  <c r="K35" i="1"/>
  <c r="K56" i="1" l="1"/>
  <c r="K54" i="1"/>
  <c r="K53" i="1"/>
  <c r="K67" i="1" l="1"/>
  <c r="K68" i="1"/>
  <c r="K69" i="1"/>
  <c r="K42" i="1"/>
  <c r="K43" i="1"/>
  <c r="K44" i="1"/>
  <c r="K45" i="1"/>
  <c r="K46" i="1"/>
  <c r="K47" i="1"/>
  <c r="K48" i="1"/>
  <c r="K49" i="1"/>
  <c r="K50" i="1"/>
  <c r="K51" i="1"/>
  <c r="K52" i="1"/>
  <c r="K12" i="1" l="1"/>
  <c r="K13" i="1"/>
  <c r="K14" i="1"/>
  <c r="K15" i="1"/>
  <c r="K16" i="1"/>
  <c r="K17" i="1"/>
  <c r="K18" i="1"/>
  <c r="K19" i="1"/>
  <c r="K20" i="1"/>
  <c r="K21" i="1"/>
  <c r="K22" i="1"/>
  <c r="K23" i="1"/>
  <c r="K24" i="1"/>
  <c r="K25" i="1"/>
  <c r="K26" i="1"/>
  <c r="K27" i="1"/>
  <c r="K28" i="1"/>
  <c r="K29" i="1"/>
  <c r="K30" i="1"/>
  <c r="K31" i="1"/>
  <c r="K32" i="1"/>
  <c r="K33" i="1"/>
  <c r="K34" i="1"/>
  <c r="K36" i="1"/>
  <c r="K37" i="1"/>
  <c r="K38" i="1"/>
  <c r="K39" i="1"/>
  <c r="K40" i="1"/>
  <c r="K41" i="1"/>
  <c r="K61" i="1"/>
  <c r="K62" i="1"/>
  <c r="K63" i="1"/>
  <c r="K64" i="1"/>
  <c r="K65" i="1"/>
  <c r="K66" i="1"/>
  <c r="K59" i="1" l="1"/>
  <c r="R59" i="1"/>
  <c r="R13" i="1"/>
  <c r="R14" i="1"/>
  <c r="R15" i="1"/>
  <c r="U3" i="1"/>
  <c r="E3" i="4"/>
  <c r="C3" i="4"/>
  <c r="R16" i="1"/>
  <c r="R17" i="1"/>
  <c r="R18" i="1"/>
  <c r="R19" i="1"/>
  <c r="R20" i="1"/>
  <c r="R21" i="1"/>
  <c r="R22" i="1"/>
  <c r="R23" i="1"/>
  <c r="R24" i="1"/>
  <c r="R25" i="1"/>
  <c r="R26" i="1"/>
  <c r="R27" i="1"/>
  <c r="R28" i="1"/>
  <c r="R29" i="1"/>
  <c r="R30" i="1"/>
  <c r="R31" i="1"/>
  <c r="R32" i="1"/>
  <c r="R33" i="1"/>
  <c r="R34" i="1"/>
  <c r="R36" i="1"/>
  <c r="R37" i="1"/>
  <c r="R38" i="1"/>
  <c r="R39" i="1"/>
  <c r="R40" i="1"/>
  <c r="R41" i="1"/>
  <c r="R61" i="1"/>
  <c r="R62" i="1"/>
  <c r="R63" i="1"/>
  <c r="R64" i="1"/>
  <c r="R65" i="1"/>
  <c r="R66" i="1"/>
  <c r="R70" i="1"/>
  <c r="R71" i="1"/>
  <c r="R12" i="1"/>
  <c r="R11" i="1"/>
  <c r="F3" i="4"/>
  <c r="E4" i="4"/>
  <c r="F13" i="4"/>
  <c r="C5" i="4"/>
  <c r="E5" i="4"/>
  <c r="C4" i="4"/>
  <c r="E11" i="4"/>
  <c r="C11" i="4"/>
  <c r="D11" i="4"/>
  <c r="A11" i="4"/>
  <c r="B11" i="4"/>
  <c r="F15" i="4" l="1"/>
  <c r="K70" i="1"/>
  <c r="H11" i="4"/>
  <c r="C12" i="4"/>
  <c r="G12" i="4" s="1"/>
  <c r="G11" i="4"/>
  <c r="B13" i="4"/>
  <c r="E13" i="4"/>
  <c r="D13" i="4"/>
  <c r="C13" i="4"/>
  <c r="A13" i="4"/>
  <c r="K71" i="1" l="1"/>
  <c r="P1" i="1"/>
  <c r="I13" i="4"/>
  <c r="G13" i="4"/>
  <c r="H13" i="4"/>
  <c r="F17" i="4"/>
  <c r="D15" i="4"/>
  <c r="C15" i="4"/>
  <c r="B15" i="4"/>
  <c r="E15" i="4"/>
  <c r="C14" i="4"/>
  <c r="A15" i="4"/>
  <c r="H15" i="4" l="1"/>
  <c r="G14" i="4"/>
  <c r="G15" i="4"/>
  <c r="I15" i="4"/>
  <c r="F19" i="4"/>
  <c r="C17" i="4"/>
  <c r="B17" i="4"/>
  <c r="A17" i="4"/>
  <c r="D17" i="4"/>
  <c r="C16" i="4"/>
  <c r="E17" i="4"/>
  <c r="H17" i="4" l="1"/>
  <c r="I17" i="4"/>
  <c r="G17" i="4"/>
  <c r="G16" i="4"/>
  <c r="F21" i="4"/>
  <c r="B19" i="4"/>
  <c r="D19" i="4"/>
  <c r="C18" i="4"/>
  <c r="A19" i="4"/>
  <c r="E19" i="4"/>
  <c r="C19" i="4"/>
  <c r="H19" i="4" l="1"/>
  <c r="G18" i="4"/>
  <c r="I19" i="4"/>
  <c r="G19" i="4"/>
  <c r="F23" i="4"/>
  <c r="A21" i="4"/>
  <c r="C20" i="4"/>
  <c r="C21" i="4"/>
  <c r="D21" i="4"/>
  <c r="E21" i="4"/>
  <c r="B21" i="4"/>
  <c r="G21" i="4" l="1"/>
  <c r="I21" i="4"/>
  <c r="G20" i="4"/>
  <c r="H21" i="4"/>
  <c r="F25" i="4"/>
  <c r="C23" i="4"/>
  <c r="A23" i="4"/>
  <c r="D23" i="4"/>
  <c r="B23" i="4"/>
  <c r="E23" i="4"/>
  <c r="C22" i="4"/>
  <c r="G23" i="4" l="1"/>
  <c r="I23" i="4"/>
  <c r="H23" i="4"/>
  <c r="G22" i="4"/>
  <c r="F27" i="4"/>
  <c r="C25" i="4"/>
  <c r="C24" i="4"/>
  <c r="E25" i="4"/>
  <c r="A25" i="4"/>
  <c r="D25" i="4"/>
  <c r="B25" i="4"/>
  <c r="H25" i="4" l="1"/>
  <c r="G25" i="4"/>
  <c r="I25" i="4"/>
  <c r="G24" i="4"/>
  <c r="F29" i="4"/>
  <c r="E27" i="4"/>
  <c r="C26" i="4"/>
  <c r="B27" i="4"/>
  <c r="D27" i="4"/>
  <c r="A27" i="4"/>
  <c r="C27" i="4"/>
  <c r="H27" i="4" l="1"/>
  <c r="G27" i="4"/>
  <c r="I27" i="4"/>
  <c r="G26" i="4"/>
  <c r="F31" i="4"/>
  <c r="E29" i="4"/>
  <c r="A29" i="4"/>
  <c r="C28" i="4"/>
  <c r="C29" i="4"/>
  <c r="D29" i="4"/>
  <c r="B29" i="4"/>
  <c r="H29" i="4" l="1"/>
  <c r="G28" i="4"/>
  <c r="G29" i="4"/>
  <c r="I29" i="4"/>
  <c r="F33" i="4"/>
  <c r="E31" i="4"/>
  <c r="A31" i="4"/>
  <c r="C31" i="4"/>
  <c r="D31" i="4"/>
  <c r="C30" i="4"/>
  <c r="B31" i="4"/>
  <c r="H31" i="4" l="1"/>
  <c r="G30" i="4"/>
  <c r="I31" i="4"/>
  <c r="G31" i="4"/>
  <c r="F35" i="4"/>
  <c r="E33" i="4"/>
  <c r="C32" i="4"/>
  <c r="B33" i="4"/>
  <c r="A33" i="4"/>
  <c r="D33" i="4"/>
  <c r="C33" i="4"/>
  <c r="G32" i="4" l="1"/>
  <c r="G33" i="4"/>
  <c r="I33" i="4"/>
  <c r="H33" i="4"/>
  <c r="F37" i="4"/>
  <c r="B35" i="4"/>
  <c r="D35" i="4"/>
  <c r="C35" i="4"/>
  <c r="C34" i="4"/>
  <c r="A35" i="4"/>
  <c r="E35" i="4"/>
  <c r="I35" i="4" l="1"/>
  <c r="G35" i="4"/>
  <c r="H35" i="4"/>
  <c r="G34" i="4"/>
  <c r="F39" i="4"/>
  <c r="C36" i="4"/>
  <c r="B37" i="4"/>
  <c r="C37" i="4"/>
  <c r="E37" i="4"/>
  <c r="A37" i="4"/>
  <c r="D37" i="4"/>
  <c r="H37" i="4" l="1"/>
  <c r="I37" i="4"/>
  <c r="G37" i="4"/>
  <c r="G36" i="4"/>
  <c r="F41" i="4"/>
  <c r="C39" i="4"/>
  <c r="B39" i="4"/>
  <c r="E39" i="4"/>
  <c r="D39" i="4"/>
  <c r="C38" i="4"/>
  <c r="A39" i="4"/>
  <c r="I39" i="4" l="1"/>
  <c r="G39" i="4"/>
  <c r="H39" i="4"/>
  <c r="G38" i="4"/>
  <c r="F43" i="4"/>
  <c r="C41" i="4"/>
  <c r="D41" i="4"/>
  <c r="B41" i="4"/>
  <c r="E41" i="4"/>
  <c r="A41" i="4"/>
  <c r="C40" i="4"/>
  <c r="G40" i="4" l="1"/>
  <c r="I41" i="4"/>
  <c r="G41" i="4"/>
  <c r="H41" i="4"/>
  <c r="F45" i="4"/>
  <c r="D43" i="4"/>
  <c r="E43" i="4"/>
  <c r="B43" i="4"/>
  <c r="A43" i="4"/>
  <c r="C43" i="4"/>
  <c r="C42" i="4"/>
  <c r="H43" i="4" l="1"/>
  <c r="I43" i="4"/>
  <c r="G43" i="4"/>
  <c r="G42" i="4"/>
  <c r="F47" i="4"/>
  <c r="E45" i="4"/>
  <c r="B45" i="4"/>
  <c r="C44" i="4"/>
  <c r="A45" i="4"/>
  <c r="D45" i="4"/>
  <c r="C45" i="4"/>
  <c r="G45" i="4" l="1"/>
  <c r="I45" i="4"/>
  <c r="H45" i="4"/>
  <c r="G44" i="4"/>
  <c r="F49" i="4"/>
  <c r="C47" i="4"/>
  <c r="B47" i="4"/>
  <c r="C46" i="4"/>
  <c r="A47" i="4"/>
  <c r="E47" i="4"/>
  <c r="D47" i="4"/>
  <c r="H47" i="4" l="1"/>
  <c r="G47" i="4"/>
  <c r="I47" i="4"/>
  <c r="G46" i="4"/>
  <c r="F51" i="4"/>
  <c r="C48" i="4"/>
  <c r="D49" i="4"/>
  <c r="A49" i="4"/>
  <c r="E49" i="4"/>
  <c r="B49" i="4"/>
  <c r="C49" i="4"/>
  <c r="H49" i="4" l="1"/>
  <c r="G49" i="4"/>
  <c r="I49" i="4"/>
  <c r="G48" i="4"/>
  <c r="F53" i="4"/>
  <c r="B51" i="4"/>
  <c r="A51" i="4"/>
  <c r="C50" i="4"/>
  <c r="E51" i="4"/>
  <c r="C51" i="4"/>
  <c r="D51" i="4"/>
  <c r="G50" i="4" l="1"/>
  <c r="H51" i="4"/>
  <c r="I51" i="4"/>
  <c r="G51" i="4"/>
  <c r="F55" i="4"/>
  <c r="C53" i="4"/>
  <c r="B53" i="4"/>
  <c r="E53" i="4"/>
  <c r="D53" i="4"/>
  <c r="C52" i="4"/>
  <c r="A53" i="4"/>
  <c r="G52" i="4" l="1"/>
  <c r="I53" i="4"/>
  <c r="G53" i="4"/>
  <c r="H53" i="4"/>
  <c r="F57" i="4"/>
  <c r="A55" i="4"/>
  <c r="C55" i="4"/>
  <c r="E55" i="4"/>
  <c r="D55" i="4"/>
  <c r="B55" i="4"/>
  <c r="C54" i="4"/>
  <c r="G55" i="4" l="1"/>
  <c r="I55" i="4"/>
  <c r="H55" i="4"/>
  <c r="G54" i="4"/>
  <c r="F59" i="4"/>
  <c r="E57" i="4"/>
  <c r="D57" i="4"/>
  <c r="C56" i="4"/>
  <c r="A57" i="4"/>
  <c r="B57" i="4"/>
  <c r="C57" i="4"/>
  <c r="G56" i="4" l="1"/>
  <c r="H57" i="4"/>
  <c r="I57" i="4"/>
  <c r="G57" i="4"/>
  <c r="F61" i="4"/>
  <c r="E59" i="4"/>
  <c r="A59" i="4"/>
  <c r="C59" i="4"/>
  <c r="D59" i="4"/>
  <c r="C58" i="4"/>
  <c r="B59" i="4"/>
  <c r="H59" i="4" l="1"/>
  <c r="G59" i="4"/>
  <c r="I59" i="4"/>
  <c r="G58" i="4"/>
  <c r="F63" i="4"/>
  <c r="D61" i="4"/>
  <c r="C60" i="4"/>
  <c r="E61" i="4"/>
  <c r="C61" i="4"/>
  <c r="B61" i="4"/>
  <c r="A61" i="4"/>
  <c r="H61" i="4" l="1"/>
  <c r="I61" i="4"/>
  <c r="G61" i="4"/>
  <c r="G60" i="4"/>
  <c r="F65" i="4"/>
  <c r="C63" i="4"/>
  <c r="B63" i="4"/>
  <c r="C62" i="4"/>
  <c r="E63" i="4"/>
  <c r="D63" i="4"/>
  <c r="A63" i="4"/>
  <c r="H63" i="4" l="1"/>
  <c r="I63" i="4"/>
  <c r="G63" i="4"/>
  <c r="G62" i="4"/>
  <c r="F67" i="4"/>
  <c r="C64" i="4"/>
  <c r="A65" i="4"/>
  <c r="D65" i="4"/>
  <c r="E65" i="4"/>
  <c r="B65" i="4"/>
  <c r="C65" i="4"/>
  <c r="I65" i="4" l="1"/>
  <c r="G65" i="4"/>
  <c r="H65" i="4"/>
  <c r="G64" i="4"/>
  <c r="F69" i="4"/>
  <c r="A67" i="4"/>
  <c r="C67" i="4"/>
  <c r="B67" i="4"/>
  <c r="D67" i="4"/>
  <c r="C66" i="4"/>
  <c r="E67" i="4"/>
  <c r="G66" i="4" l="1"/>
  <c r="H67" i="4"/>
  <c r="I67" i="4"/>
  <c r="G67" i="4"/>
  <c r="F71" i="4"/>
  <c r="B69" i="4"/>
  <c r="E69" i="4"/>
  <c r="C69" i="4"/>
  <c r="A69" i="4"/>
  <c r="D69" i="4"/>
  <c r="C68" i="4"/>
  <c r="H69" i="4" l="1"/>
  <c r="I69" i="4"/>
  <c r="G69" i="4"/>
  <c r="G68" i="4"/>
  <c r="F73" i="4"/>
  <c r="E71" i="4"/>
  <c r="C71" i="4"/>
  <c r="A71" i="4"/>
  <c r="B71" i="4"/>
  <c r="C70" i="4"/>
  <c r="D71" i="4"/>
  <c r="I71" i="4" l="1"/>
  <c r="G71" i="4"/>
  <c r="H71" i="4"/>
  <c r="G70" i="4"/>
  <c r="F75" i="4"/>
  <c r="D73" i="4"/>
  <c r="B73" i="4"/>
  <c r="E73" i="4"/>
  <c r="A73" i="4"/>
  <c r="C73" i="4"/>
  <c r="C72" i="4"/>
  <c r="H73" i="4" l="1"/>
  <c r="G72" i="4"/>
  <c r="G73" i="4"/>
  <c r="I73" i="4"/>
  <c r="F77" i="4"/>
  <c r="B75" i="4"/>
  <c r="C75" i="4"/>
  <c r="E75" i="4"/>
  <c r="A75" i="4"/>
  <c r="C74" i="4"/>
  <c r="D75" i="4"/>
  <c r="I75" i="4" l="1"/>
  <c r="G75" i="4"/>
  <c r="H75" i="4"/>
  <c r="G74" i="4"/>
  <c r="F79" i="4"/>
  <c r="A77" i="4"/>
  <c r="B77" i="4"/>
  <c r="C77" i="4"/>
  <c r="E77" i="4"/>
  <c r="C76" i="4"/>
  <c r="D77" i="4"/>
  <c r="G77" i="4" l="1"/>
  <c r="I77" i="4"/>
  <c r="G76" i="4"/>
  <c r="H77" i="4"/>
  <c r="F81" i="4"/>
  <c r="C79" i="4"/>
  <c r="C78" i="4"/>
  <c r="A79" i="4"/>
  <c r="B79" i="4"/>
  <c r="E79" i="4"/>
  <c r="D79" i="4"/>
  <c r="H79" i="4" l="1"/>
  <c r="G79" i="4"/>
  <c r="I79" i="4"/>
  <c r="G78" i="4"/>
  <c r="F83" i="4"/>
  <c r="C80" i="4"/>
  <c r="D81" i="4"/>
  <c r="B81" i="4"/>
  <c r="C81" i="4"/>
  <c r="E81" i="4"/>
  <c r="A81" i="4"/>
  <c r="H81" i="4" l="1"/>
  <c r="G80" i="4"/>
  <c r="I81" i="4"/>
  <c r="G81" i="4"/>
  <c r="F85" i="4"/>
  <c r="B83" i="4"/>
  <c r="C83" i="4"/>
  <c r="D83" i="4"/>
  <c r="E83" i="4"/>
  <c r="A83" i="4"/>
  <c r="C82" i="4"/>
  <c r="G83" i="4" l="1"/>
  <c r="I83" i="4"/>
  <c r="H83" i="4"/>
  <c r="G82" i="4"/>
  <c r="F87" i="4"/>
  <c r="A85" i="4"/>
  <c r="E85" i="4"/>
  <c r="C85" i="4"/>
  <c r="B85" i="4"/>
  <c r="D85" i="4"/>
  <c r="C84" i="4"/>
  <c r="G84" i="4" l="1"/>
  <c r="H85" i="4"/>
  <c r="G85" i="4"/>
  <c r="I85" i="4"/>
  <c r="F89" i="4"/>
  <c r="C87" i="4"/>
  <c r="A87" i="4"/>
  <c r="C86" i="4"/>
  <c r="B87" i="4"/>
  <c r="E87" i="4"/>
  <c r="D87" i="4"/>
  <c r="H87" i="4" l="1"/>
  <c r="G86" i="4"/>
  <c r="I87" i="4"/>
  <c r="G87" i="4"/>
  <c r="F91" i="4"/>
  <c r="D89" i="4"/>
  <c r="B89" i="4"/>
  <c r="A89" i="4"/>
  <c r="E89" i="4"/>
  <c r="C88" i="4"/>
  <c r="C89" i="4"/>
  <c r="I89" i="4" l="1"/>
  <c r="G89" i="4"/>
  <c r="H89" i="4"/>
  <c r="G88" i="4"/>
  <c r="F93" i="4"/>
  <c r="C91" i="4"/>
  <c r="D91" i="4"/>
  <c r="C90" i="4"/>
  <c r="A91" i="4"/>
  <c r="B91" i="4"/>
  <c r="E91" i="4"/>
  <c r="G91" i="4" l="1"/>
  <c r="I91" i="4"/>
  <c r="H91" i="4"/>
  <c r="G90" i="4"/>
  <c r="F95" i="4"/>
  <c r="E93" i="4"/>
  <c r="D93" i="4"/>
  <c r="C92" i="4"/>
  <c r="B93" i="4"/>
  <c r="A93" i="4"/>
  <c r="C93" i="4"/>
  <c r="G93" i="4" l="1"/>
  <c r="I93" i="4"/>
  <c r="G92" i="4"/>
  <c r="H93" i="4"/>
  <c r="F97" i="4"/>
  <c r="C94" i="4"/>
  <c r="B95" i="4"/>
  <c r="C95" i="4"/>
  <c r="D95" i="4"/>
  <c r="E95" i="4"/>
  <c r="A95" i="4"/>
  <c r="G95" i="4" l="1"/>
  <c r="I95" i="4"/>
  <c r="H95" i="4"/>
  <c r="G94" i="4"/>
  <c r="F99" i="4"/>
  <c r="C96" i="4"/>
  <c r="B97" i="4"/>
  <c r="C97" i="4"/>
  <c r="E97" i="4"/>
  <c r="A97" i="4"/>
  <c r="D97" i="4"/>
  <c r="G97" i="4" l="1"/>
  <c r="I97" i="4"/>
  <c r="H97" i="4"/>
  <c r="G96" i="4"/>
  <c r="F101" i="4"/>
  <c r="D99" i="4"/>
  <c r="C99" i="4"/>
  <c r="B99" i="4"/>
  <c r="C98" i="4"/>
  <c r="A99" i="4"/>
  <c r="E99" i="4"/>
  <c r="G98" i="4" l="1"/>
  <c r="I99" i="4"/>
  <c r="G99" i="4"/>
  <c r="H99" i="4"/>
  <c r="F103" i="4"/>
  <c r="D101" i="4"/>
  <c r="E101" i="4"/>
  <c r="B101" i="4"/>
  <c r="C101" i="4"/>
  <c r="C100" i="4"/>
  <c r="A101" i="4"/>
  <c r="G101" i="4" l="1"/>
  <c r="I101" i="4"/>
  <c r="H101" i="4"/>
  <c r="G100" i="4"/>
  <c r="F105" i="4"/>
  <c r="C103" i="4"/>
  <c r="D103" i="4"/>
  <c r="A103" i="4"/>
  <c r="B103" i="4"/>
  <c r="C102" i="4"/>
  <c r="E103" i="4"/>
  <c r="G103" i="4" l="1"/>
  <c r="I103" i="4"/>
  <c r="G102" i="4"/>
  <c r="H103" i="4"/>
  <c r="F107" i="4"/>
  <c r="B105" i="4"/>
  <c r="D105" i="4"/>
  <c r="E105" i="4"/>
  <c r="C104" i="4"/>
  <c r="A105" i="4"/>
  <c r="C105" i="4"/>
  <c r="I105" i="4" l="1"/>
  <c r="G105" i="4"/>
  <c r="H105" i="4"/>
  <c r="G104" i="4"/>
  <c r="F109" i="4"/>
  <c r="B107" i="4"/>
  <c r="C107" i="4"/>
  <c r="E107" i="4"/>
  <c r="D107" i="4"/>
  <c r="C106" i="4"/>
  <c r="A107" i="4"/>
  <c r="G106" i="4" l="1"/>
  <c r="H107" i="4"/>
  <c r="I107" i="4"/>
  <c r="G107" i="4"/>
  <c r="F111" i="4"/>
  <c r="B109" i="4"/>
  <c r="C108" i="4"/>
  <c r="A109" i="4"/>
  <c r="E109" i="4"/>
  <c r="C109" i="4"/>
  <c r="D109" i="4"/>
  <c r="I109" i="4" l="1"/>
  <c r="G109" i="4"/>
  <c r="G108" i="4"/>
  <c r="H109" i="4"/>
  <c r="F113" i="4"/>
  <c r="C110" i="4"/>
  <c r="D111" i="4"/>
  <c r="A111" i="4"/>
  <c r="C111" i="4"/>
  <c r="E111" i="4"/>
  <c r="B111" i="4"/>
  <c r="H111" i="4" l="1"/>
  <c r="I111" i="4"/>
  <c r="G111" i="4"/>
  <c r="G110" i="4"/>
  <c r="F115" i="4"/>
  <c r="B113" i="4"/>
  <c r="C113" i="4"/>
  <c r="A113" i="4"/>
  <c r="D113" i="4"/>
  <c r="E113" i="4"/>
  <c r="C112" i="4"/>
  <c r="I113" i="4" l="1"/>
  <c r="G113" i="4"/>
  <c r="G112" i="4"/>
  <c r="H113" i="4"/>
  <c r="F117" i="4"/>
  <c r="E115" i="4"/>
  <c r="D115" i="4"/>
  <c r="C115" i="4"/>
  <c r="A115" i="4"/>
  <c r="B115" i="4"/>
  <c r="C114" i="4"/>
  <c r="G114" i="4" l="1"/>
  <c r="G115" i="4"/>
  <c r="I115" i="4"/>
  <c r="H115" i="4"/>
  <c r="F119" i="4"/>
  <c r="A117" i="4"/>
  <c r="D117" i="4"/>
  <c r="C116" i="4"/>
  <c r="C117" i="4"/>
  <c r="E117" i="4"/>
  <c r="B117" i="4"/>
  <c r="H117" i="4" l="1"/>
  <c r="I117" i="4"/>
  <c r="G117" i="4"/>
  <c r="J117" i="4"/>
  <c r="G116" i="4"/>
  <c r="F121" i="4"/>
  <c r="A119" i="4"/>
  <c r="D119" i="4"/>
  <c r="C119" i="4"/>
  <c r="E119" i="4"/>
  <c r="C118" i="4"/>
  <c r="B119" i="4"/>
  <c r="H119" i="4" l="1"/>
  <c r="G119" i="4"/>
  <c r="I119" i="4"/>
  <c r="G118" i="4"/>
  <c r="F123" i="4"/>
  <c r="C120" i="4"/>
  <c r="E121" i="4"/>
  <c r="D121" i="4"/>
  <c r="C121" i="4"/>
  <c r="B121" i="4"/>
  <c r="A121" i="4"/>
  <c r="H121" i="4" l="1"/>
  <c r="G121" i="4"/>
  <c r="I121" i="4"/>
  <c r="G120" i="4"/>
  <c r="F125" i="4"/>
  <c r="D123" i="4"/>
  <c r="E123" i="4"/>
  <c r="C123" i="4"/>
  <c r="C122" i="4"/>
  <c r="A123" i="4"/>
  <c r="B123" i="4"/>
  <c r="I123" i="4" l="1"/>
  <c r="G123" i="4"/>
  <c r="G122" i="4"/>
  <c r="H123" i="4"/>
  <c r="F127" i="4"/>
  <c r="A125" i="4"/>
  <c r="E125" i="4"/>
  <c r="D125" i="4"/>
  <c r="C124" i="4"/>
  <c r="B125" i="4"/>
  <c r="C125" i="4"/>
  <c r="H125" i="4" l="1"/>
  <c r="G125" i="4"/>
  <c r="I125" i="4"/>
  <c r="G124" i="4"/>
  <c r="F129" i="4"/>
  <c r="C126" i="4"/>
  <c r="A127" i="4"/>
  <c r="D127" i="4"/>
  <c r="C127" i="4"/>
  <c r="B127" i="4"/>
  <c r="E127" i="4"/>
  <c r="H127" i="4" l="1"/>
  <c r="I127" i="4"/>
  <c r="G127" i="4"/>
  <c r="G126" i="4"/>
  <c r="F131" i="4"/>
  <c r="C128" i="4"/>
  <c r="D129" i="4"/>
  <c r="A129" i="4"/>
  <c r="C129" i="4"/>
  <c r="E129" i="4"/>
  <c r="B129" i="4"/>
  <c r="H129" i="4" l="1"/>
  <c r="G129" i="4"/>
  <c r="I129" i="4"/>
  <c r="G128" i="4"/>
  <c r="F133" i="4"/>
  <c r="B131" i="4"/>
  <c r="D131" i="4"/>
  <c r="C130" i="4"/>
  <c r="C131" i="4"/>
  <c r="E131" i="4"/>
  <c r="A131" i="4"/>
  <c r="G131" i="4" l="1"/>
  <c r="I131" i="4"/>
  <c r="G130" i="4"/>
  <c r="H131" i="4"/>
  <c r="F135" i="4"/>
  <c r="C132" i="4"/>
  <c r="C133" i="4"/>
  <c r="A133" i="4"/>
  <c r="D133" i="4"/>
  <c r="E133" i="4"/>
  <c r="B133" i="4"/>
  <c r="G133" i="4" l="1"/>
  <c r="I133" i="4"/>
  <c r="H133" i="4"/>
  <c r="G132" i="4"/>
  <c r="F137" i="4"/>
  <c r="C135" i="4"/>
  <c r="A135" i="4"/>
  <c r="E135" i="4"/>
  <c r="D135" i="4"/>
  <c r="B135" i="4"/>
  <c r="C134" i="4"/>
  <c r="I135" i="4" l="1"/>
  <c r="G135" i="4"/>
  <c r="G134" i="4"/>
  <c r="H135" i="4"/>
  <c r="F139" i="4"/>
  <c r="B137" i="4"/>
  <c r="C137" i="4"/>
  <c r="E137" i="4"/>
  <c r="A137" i="4"/>
  <c r="C136" i="4"/>
  <c r="D137" i="4"/>
  <c r="H137" i="4" l="1"/>
  <c r="G137" i="4"/>
  <c r="I137" i="4"/>
  <c r="G136" i="4"/>
  <c r="F141" i="4"/>
  <c r="E139" i="4"/>
  <c r="C139" i="4"/>
  <c r="D139" i="4"/>
  <c r="A139" i="4"/>
  <c r="C138" i="4"/>
  <c r="B139" i="4"/>
  <c r="I139" i="4" l="1"/>
  <c r="G139" i="4"/>
  <c r="H139" i="4"/>
  <c r="G138" i="4"/>
  <c r="F143" i="4"/>
  <c r="D141" i="4"/>
  <c r="E141" i="4"/>
  <c r="C141" i="4"/>
  <c r="B141" i="4"/>
  <c r="C140" i="4"/>
  <c r="A141" i="4"/>
  <c r="H141" i="4" l="1"/>
  <c r="G140" i="4"/>
  <c r="G141" i="4"/>
  <c r="I141" i="4"/>
  <c r="F145" i="4"/>
  <c r="D143" i="4"/>
  <c r="E143" i="4"/>
  <c r="C143" i="4"/>
  <c r="A143" i="4"/>
  <c r="C142" i="4"/>
  <c r="B143" i="4"/>
  <c r="H143" i="4" l="1"/>
  <c r="G143" i="4"/>
  <c r="I143" i="4"/>
  <c r="G142" i="4"/>
  <c r="F147" i="4"/>
  <c r="E145" i="4"/>
  <c r="B145" i="4"/>
  <c r="D145" i="4"/>
  <c r="C145" i="4"/>
  <c r="A145" i="4"/>
  <c r="C144" i="4"/>
  <c r="H145" i="4" l="1"/>
  <c r="G144" i="4"/>
  <c r="G145" i="4"/>
  <c r="I145" i="4"/>
  <c r="F149" i="4"/>
  <c r="D147" i="4"/>
  <c r="B147" i="4"/>
  <c r="A147" i="4"/>
  <c r="E147" i="4"/>
  <c r="C147" i="4"/>
  <c r="C146" i="4"/>
  <c r="G147" i="4" l="1"/>
  <c r="I147" i="4"/>
  <c r="H147" i="4"/>
  <c r="G146" i="4"/>
  <c r="F151" i="4"/>
  <c r="C148" i="4"/>
  <c r="C149" i="4"/>
  <c r="A149" i="4"/>
  <c r="B149" i="4"/>
  <c r="E149" i="4"/>
  <c r="D149" i="4"/>
  <c r="G148" i="4" l="1"/>
  <c r="H149" i="4"/>
  <c r="G149" i="4"/>
  <c r="I149" i="4"/>
  <c r="F153" i="4"/>
  <c r="D151" i="4"/>
  <c r="B151" i="4"/>
  <c r="C151" i="4"/>
  <c r="A151" i="4"/>
  <c r="C150" i="4"/>
  <c r="E151" i="4"/>
  <c r="I151" i="4" l="1"/>
  <c r="G151" i="4"/>
  <c r="G150" i="4"/>
  <c r="H151" i="4"/>
  <c r="F155" i="4"/>
  <c r="A153" i="4"/>
  <c r="D153" i="4"/>
  <c r="E153" i="4"/>
  <c r="B153" i="4"/>
  <c r="C153" i="4"/>
  <c r="C152" i="4"/>
  <c r="H153" i="4" l="1"/>
  <c r="I153" i="4"/>
  <c r="G153" i="4"/>
  <c r="G152" i="4"/>
  <c r="F157" i="4"/>
  <c r="B155" i="4"/>
  <c r="D155" i="4"/>
  <c r="A155" i="4"/>
  <c r="C154" i="4"/>
  <c r="C155" i="4"/>
  <c r="E155" i="4"/>
  <c r="H155" i="4" l="1"/>
  <c r="G154" i="4"/>
  <c r="I155" i="4"/>
  <c r="G155" i="4"/>
  <c r="F159" i="4"/>
  <c r="A157" i="4"/>
  <c r="C157" i="4"/>
  <c r="C156" i="4"/>
  <c r="D157" i="4"/>
  <c r="B157" i="4"/>
  <c r="E157" i="4"/>
  <c r="I157" i="4" l="1"/>
  <c r="G157" i="4"/>
  <c r="H157" i="4"/>
  <c r="G156" i="4"/>
  <c r="F161" i="4"/>
  <c r="C158" i="4"/>
  <c r="C159" i="4"/>
  <c r="B159" i="4"/>
  <c r="A159" i="4"/>
  <c r="D159" i="4"/>
  <c r="E159" i="4"/>
  <c r="G158" i="4" l="1"/>
  <c r="G159" i="4"/>
  <c r="I159" i="4"/>
  <c r="H159" i="4"/>
  <c r="F163" i="4"/>
  <c r="A161" i="4"/>
  <c r="B161" i="4"/>
  <c r="E161" i="4"/>
  <c r="C160" i="4"/>
  <c r="C161" i="4"/>
  <c r="D161" i="4"/>
  <c r="I161" i="4" l="1"/>
  <c r="G161" i="4"/>
  <c r="H161" i="4"/>
  <c r="G160" i="4"/>
  <c r="F165" i="4"/>
  <c r="D163" i="4"/>
  <c r="C163" i="4"/>
  <c r="E163" i="4"/>
  <c r="C162" i="4"/>
  <c r="A163" i="4"/>
  <c r="B163" i="4"/>
  <c r="G162" i="4" l="1"/>
  <c r="G163" i="4"/>
  <c r="I163" i="4"/>
  <c r="H163" i="4"/>
  <c r="F167" i="4"/>
  <c r="D165" i="4"/>
  <c r="C164" i="4"/>
  <c r="C165" i="4"/>
  <c r="A165" i="4"/>
  <c r="B165" i="4"/>
  <c r="E165" i="4"/>
  <c r="G165" i="4" l="1"/>
  <c r="I165" i="4"/>
  <c r="H165" i="4"/>
  <c r="G164" i="4"/>
  <c r="F169" i="4"/>
  <c r="C167" i="4"/>
  <c r="A167" i="4"/>
  <c r="E167" i="4"/>
  <c r="C166" i="4"/>
  <c r="B167" i="4"/>
  <c r="D167" i="4"/>
  <c r="G166" i="4" l="1"/>
  <c r="G167" i="4"/>
  <c r="I167" i="4"/>
  <c r="H167" i="4"/>
  <c r="F171" i="4"/>
  <c r="C169" i="4"/>
  <c r="E169" i="4"/>
  <c r="A169" i="4"/>
  <c r="B169" i="4"/>
  <c r="D169" i="4"/>
  <c r="C168" i="4"/>
  <c r="G169" i="4" l="1"/>
  <c r="I169" i="4"/>
  <c r="H169" i="4"/>
  <c r="G168" i="4"/>
  <c r="F173" i="4"/>
  <c r="B171" i="4"/>
  <c r="A171" i="4"/>
  <c r="C170" i="4"/>
  <c r="E171" i="4"/>
  <c r="D171" i="4"/>
  <c r="C171" i="4"/>
  <c r="H171" i="4" l="1"/>
  <c r="G170" i="4"/>
  <c r="G171" i="4"/>
  <c r="I171" i="4"/>
  <c r="F175" i="4"/>
  <c r="B173" i="4"/>
  <c r="C173" i="4"/>
  <c r="E173" i="4"/>
  <c r="D173" i="4"/>
  <c r="A173" i="4"/>
  <c r="C172" i="4"/>
  <c r="H173" i="4" l="1"/>
  <c r="I173" i="4"/>
  <c r="G173" i="4"/>
  <c r="G172" i="4"/>
  <c r="F177" i="4"/>
  <c r="C175" i="4"/>
  <c r="D175" i="4"/>
  <c r="C174" i="4"/>
  <c r="E175" i="4"/>
  <c r="B175" i="4"/>
  <c r="A175" i="4"/>
  <c r="H175" i="4" l="1"/>
  <c r="G175" i="4"/>
  <c r="I175" i="4"/>
  <c r="G174" i="4"/>
  <c r="F179" i="4"/>
  <c r="A177" i="4"/>
  <c r="C177" i="4"/>
  <c r="C176" i="4"/>
  <c r="E177" i="4"/>
  <c r="B177" i="4"/>
  <c r="D177" i="4"/>
  <c r="I177" i="4" l="1"/>
  <c r="G177" i="4"/>
  <c r="H177" i="4"/>
  <c r="G176" i="4"/>
  <c r="F181" i="4"/>
  <c r="C178" i="4"/>
  <c r="C179" i="4"/>
  <c r="A179" i="4"/>
  <c r="B179" i="4"/>
  <c r="E179" i="4"/>
  <c r="D179" i="4"/>
  <c r="I179" i="4" l="1"/>
  <c r="G179" i="4"/>
  <c r="G178" i="4"/>
  <c r="H179" i="4"/>
  <c r="F183" i="4"/>
  <c r="C180" i="4"/>
  <c r="C181" i="4"/>
  <c r="E181" i="4"/>
  <c r="B181" i="4"/>
  <c r="D181" i="4"/>
  <c r="A181" i="4"/>
  <c r="G180" i="4" l="1"/>
  <c r="H181" i="4"/>
  <c r="G181" i="4"/>
  <c r="I181" i="4"/>
  <c r="F185" i="4"/>
  <c r="C183" i="4"/>
  <c r="C182" i="4"/>
  <c r="A183" i="4"/>
  <c r="B183" i="4"/>
  <c r="D183" i="4"/>
  <c r="E183" i="4"/>
  <c r="G182" i="4" l="1"/>
  <c r="H183" i="4"/>
  <c r="G183" i="4"/>
  <c r="I183" i="4"/>
  <c r="F187" i="4"/>
  <c r="E185" i="4"/>
  <c r="A185" i="4"/>
  <c r="C185" i="4"/>
  <c r="C184" i="4"/>
  <c r="D185" i="4"/>
  <c r="B185" i="4"/>
  <c r="I185" i="4" l="1"/>
  <c r="G185" i="4"/>
  <c r="H185" i="4"/>
  <c r="G184" i="4"/>
  <c r="F189" i="4"/>
  <c r="E187" i="4"/>
  <c r="A187" i="4"/>
  <c r="C186" i="4"/>
  <c r="D187" i="4"/>
  <c r="C187" i="4"/>
  <c r="B187" i="4"/>
  <c r="H187" i="4" l="1"/>
  <c r="G186" i="4"/>
  <c r="G187" i="4"/>
  <c r="I187" i="4"/>
  <c r="F191" i="4"/>
  <c r="B189" i="4"/>
  <c r="C188" i="4"/>
  <c r="E189" i="4"/>
  <c r="D189" i="4"/>
  <c r="C189" i="4"/>
  <c r="A189" i="4"/>
  <c r="H189" i="4" l="1"/>
  <c r="G188" i="4"/>
  <c r="G189" i="4"/>
  <c r="I189" i="4"/>
  <c r="F193" i="4"/>
  <c r="B191" i="4"/>
  <c r="A191" i="4"/>
  <c r="C191" i="4"/>
  <c r="E191" i="4"/>
  <c r="C190" i="4"/>
  <c r="D191" i="4"/>
  <c r="H191" i="4" l="1"/>
  <c r="G190" i="4"/>
  <c r="G191" i="4"/>
  <c r="I191" i="4"/>
  <c r="F195" i="4"/>
  <c r="C193" i="4"/>
  <c r="D193" i="4"/>
  <c r="B193" i="4"/>
  <c r="A193" i="4"/>
  <c r="C192" i="4"/>
  <c r="E193" i="4"/>
  <c r="G193" i="4" l="1"/>
  <c r="I193" i="4"/>
  <c r="H193" i="4"/>
  <c r="G192" i="4"/>
  <c r="F197" i="4"/>
  <c r="E195" i="4"/>
  <c r="C194" i="4"/>
  <c r="D195" i="4"/>
  <c r="C195" i="4"/>
  <c r="A195" i="4"/>
  <c r="B195" i="4"/>
  <c r="G194" i="4" l="1"/>
  <c r="G195" i="4"/>
  <c r="I195" i="4"/>
  <c r="H195" i="4"/>
  <c r="F199" i="4"/>
  <c r="A197" i="4"/>
  <c r="E197" i="4"/>
  <c r="C197" i="4"/>
  <c r="C196" i="4"/>
  <c r="B197" i="4"/>
  <c r="D197" i="4"/>
  <c r="I197" i="4" l="1"/>
  <c r="G197" i="4"/>
  <c r="H197" i="4"/>
  <c r="G196" i="4"/>
  <c r="F201" i="4"/>
  <c r="D199" i="4"/>
  <c r="C198" i="4"/>
  <c r="A199" i="4"/>
  <c r="E199" i="4"/>
  <c r="B199" i="4"/>
  <c r="C199" i="4"/>
  <c r="I199" i="4" l="1"/>
  <c r="G199" i="4"/>
  <c r="G198" i="4"/>
  <c r="H199" i="4"/>
  <c r="F203" i="4"/>
  <c r="D201" i="4"/>
  <c r="E201" i="4"/>
  <c r="A201" i="4"/>
  <c r="C200" i="4"/>
  <c r="C201" i="4"/>
  <c r="B201" i="4"/>
  <c r="H201" i="4" l="1"/>
  <c r="G201" i="4"/>
  <c r="I201" i="4"/>
  <c r="G200" i="4"/>
  <c r="F205" i="4"/>
  <c r="D203" i="4"/>
  <c r="C203" i="4"/>
  <c r="A203" i="4"/>
  <c r="E203" i="4"/>
  <c r="B203" i="4"/>
  <c r="C202" i="4"/>
  <c r="H203" i="4" l="1"/>
  <c r="I203" i="4"/>
  <c r="G203" i="4"/>
  <c r="G202" i="4"/>
  <c r="F207" i="4"/>
  <c r="A205" i="4"/>
  <c r="C205" i="4"/>
  <c r="B205" i="4"/>
  <c r="E205" i="4"/>
  <c r="C204" i="4"/>
  <c r="D205" i="4"/>
  <c r="I205" i="4" l="1"/>
  <c r="G205" i="4"/>
  <c r="H205" i="4"/>
  <c r="G204" i="4"/>
  <c r="F209" i="4"/>
  <c r="E207" i="4"/>
  <c r="C206" i="4"/>
  <c r="D207" i="4"/>
  <c r="B207" i="4"/>
  <c r="C207" i="4"/>
  <c r="A207" i="4"/>
  <c r="H207" i="4" l="1"/>
  <c r="G206" i="4"/>
  <c r="G207" i="4"/>
  <c r="I207" i="4"/>
  <c r="F211" i="4"/>
  <c r="C209" i="4"/>
  <c r="B209" i="4"/>
  <c r="D209" i="4"/>
  <c r="E209" i="4"/>
  <c r="A209" i="4"/>
  <c r="C208" i="4"/>
  <c r="H209" i="4" l="1"/>
  <c r="G209" i="4"/>
  <c r="I209" i="4"/>
  <c r="G208" i="4"/>
  <c r="F213" i="4"/>
  <c r="B211" i="4"/>
  <c r="D211" i="4"/>
  <c r="E211" i="4"/>
  <c r="A211" i="4"/>
  <c r="C211" i="4"/>
  <c r="C210" i="4"/>
  <c r="G211" i="4" l="1"/>
  <c r="I211" i="4"/>
  <c r="G210" i="4"/>
  <c r="H211" i="4"/>
  <c r="F215" i="4"/>
  <c r="E213" i="4"/>
  <c r="D213" i="4"/>
  <c r="C212" i="4"/>
  <c r="B213" i="4"/>
  <c r="C213" i="4"/>
  <c r="A213" i="4"/>
  <c r="I213" i="4" l="1"/>
  <c r="G213" i="4"/>
  <c r="H213" i="4"/>
  <c r="G212" i="4"/>
  <c r="F217" i="4"/>
  <c r="B215" i="4"/>
  <c r="D215" i="4"/>
  <c r="E215" i="4"/>
  <c r="C214" i="4"/>
  <c r="C215" i="4"/>
  <c r="A215" i="4"/>
  <c r="G214" i="4" l="1"/>
  <c r="I215" i="4"/>
  <c r="G215" i="4"/>
  <c r="H215" i="4"/>
  <c r="F219" i="4"/>
  <c r="E217" i="4"/>
  <c r="C216" i="4"/>
  <c r="C217" i="4"/>
  <c r="D217" i="4"/>
  <c r="B217" i="4"/>
  <c r="A217" i="4"/>
  <c r="G217" i="4" l="1"/>
  <c r="I217" i="4"/>
  <c r="G216" i="4"/>
  <c r="H217" i="4"/>
  <c r="F221" i="4"/>
  <c r="E219" i="4"/>
  <c r="A219" i="4"/>
  <c r="C219" i="4"/>
  <c r="B219" i="4"/>
  <c r="D219" i="4"/>
  <c r="C218" i="4"/>
  <c r="G219" i="4" l="1"/>
  <c r="I219" i="4"/>
  <c r="H219" i="4"/>
  <c r="G218" i="4"/>
  <c r="F223" i="4"/>
  <c r="D221" i="4"/>
  <c r="C221" i="4"/>
  <c r="A221" i="4"/>
  <c r="B221" i="4"/>
  <c r="C220" i="4"/>
  <c r="E221" i="4"/>
  <c r="H221" i="4" l="1"/>
  <c r="G220" i="4"/>
  <c r="G221" i="4"/>
  <c r="I221" i="4"/>
  <c r="F225" i="4"/>
  <c r="C223" i="4"/>
  <c r="D223" i="4"/>
  <c r="E223" i="4"/>
  <c r="C222" i="4"/>
  <c r="A223" i="4"/>
  <c r="B223" i="4"/>
  <c r="G222" i="4" l="1"/>
  <c r="H223" i="4"/>
  <c r="I223" i="4"/>
  <c r="G223" i="4"/>
  <c r="F227" i="4"/>
  <c r="C225" i="4"/>
  <c r="E225" i="4"/>
  <c r="B225" i="4"/>
  <c r="A225" i="4"/>
  <c r="D225" i="4"/>
  <c r="C224" i="4"/>
  <c r="G224" i="4" l="1"/>
  <c r="H225" i="4"/>
  <c r="I225" i="4"/>
  <c r="G225" i="4"/>
  <c r="F229" i="4"/>
  <c r="C227" i="4"/>
  <c r="D227" i="4"/>
  <c r="E227" i="4"/>
  <c r="B227" i="4"/>
  <c r="C226" i="4"/>
  <c r="A227" i="4"/>
  <c r="H227" i="4" l="1"/>
  <c r="I227" i="4"/>
  <c r="G227" i="4"/>
  <c r="G226" i="4"/>
  <c r="F231" i="4"/>
  <c r="C229" i="4"/>
  <c r="D229" i="4"/>
  <c r="A229" i="4"/>
  <c r="C228" i="4"/>
  <c r="B229" i="4"/>
  <c r="E229" i="4"/>
  <c r="G229" i="4" l="1"/>
  <c r="I229" i="4"/>
  <c r="G228" i="4"/>
  <c r="H229" i="4"/>
  <c r="F233" i="4"/>
  <c r="B231" i="4"/>
  <c r="C230" i="4"/>
  <c r="A231" i="4"/>
  <c r="D231" i="4"/>
  <c r="E231" i="4"/>
  <c r="C231" i="4"/>
  <c r="G231" i="4" l="1"/>
  <c r="I231" i="4"/>
  <c r="H231" i="4"/>
  <c r="G230" i="4"/>
  <c r="F235" i="4"/>
  <c r="A233" i="4"/>
  <c r="C232" i="4"/>
  <c r="B233" i="4"/>
  <c r="E233" i="4"/>
  <c r="D233" i="4"/>
  <c r="C233" i="4"/>
  <c r="H233" i="4" l="1"/>
  <c r="G232" i="4"/>
  <c r="I233" i="4"/>
  <c r="G233" i="4"/>
  <c r="F237" i="4"/>
  <c r="C234" i="4"/>
  <c r="A235" i="4"/>
  <c r="B235" i="4"/>
  <c r="C235" i="4"/>
  <c r="E235" i="4"/>
  <c r="D235" i="4"/>
  <c r="G235" i="4" l="1"/>
  <c r="I235" i="4"/>
  <c r="G234" i="4"/>
  <c r="H235" i="4"/>
  <c r="F239" i="4"/>
  <c r="A237" i="4"/>
  <c r="B237" i="4"/>
  <c r="E237" i="4"/>
  <c r="C237" i="4"/>
  <c r="D237" i="4"/>
  <c r="C236" i="4"/>
  <c r="I237" i="4" l="1"/>
  <c r="G237" i="4"/>
  <c r="H237" i="4"/>
  <c r="G236" i="4"/>
  <c r="F241" i="4"/>
  <c r="B239" i="4"/>
  <c r="E239" i="4"/>
  <c r="C239" i="4"/>
  <c r="A239" i="4"/>
  <c r="C238" i="4"/>
  <c r="D239" i="4"/>
  <c r="I239" i="4" l="1"/>
  <c r="G239" i="4"/>
  <c r="G238" i="4"/>
  <c r="H239" i="4"/>
  <c r="F243" i="4"/>
  <c r="C241" i="4"/>
  <c r="C240" i="4"/>
  <c r="B241" i="4"/>
  <c r="E241" i="4"/>
  <c r="A241" i="4"/>
  <c r="D241" i="4"/>
  <c r="H241" i="4" l="1"/>
  <c r="I241" i="4"/>
  <c r="G241" i="4"/>
  <c r="G240" i="4"/>
  <c r="F245" i="4"/>
  <c r="D243" i="4"/>
  <c r="A243" i="4"/>
  <c r="E243" i="4"/>
  <c r="C243" i="4"/>
  <c r="B243" i="4"/>
  <c r="C242" i="4"/>
  <c r="G243" i="4" l="1"/>
  <c r="I243" i="4"/>
  <c r="G242" i="4"/>
  <c r="H243" i="4"/>
  <c r="F247" i="4"/>
  <c r="C244" i="4"/>
  <c r="D245" i="4"/>
  <c r="B245" i="4"/>
  <c r="C245" i="4"/>
  <c r="E245" i="4"/>
  <c r="A245" i="4"/>
  <c r="I245" i="4" l="1"/>
  <c r="G245" i="4"/>
  <c r="H245" i="4"/>
  <c r="G244" i="4"/>
  <c r="F249" i="4"/>
  <c r="C247" i="4"/>
  <c r="A247" i="4"/>
  <c r="D247" i="4"/>
  <c r="E247" i="4"/>
  <c r="B247" i="4"/>
  <c r="C246" i="4"/>
  <c r="G246" i="4" l="1"/>
  <c r="H247" i="4"/>
  <c r="G247" i="4"/>
  <c r="I247" i="4"/>
  <c r="F251" i="4"/>
  <c r="B249" i="4"/>
  <c r="A249" i="4"/>
  <c r="D249" i="4"/>
  <c r="C248" i="4"/>
  <c r="E249" i="4"/>
  <c r="C249" i="4"/>
  <c r="G248" i="4" l="1"/>
  <c r="H249" i="4"/>
  <c r="I249" i="4"/>
  <c r="G249" i="4"/>
  <c r="F253" i="4"/>
  <c r="E251" i="4"/>
  <c r="A251" i="4"/>
  <c r="B251" i="4"/>
  <c r="D251" i="4"/>
  <c r="C250" i="4"/>
  <c r="C251" i="4"/>
  <c r="G250" i="4" l="1"/>
  <c r="H251" i="4"/>
  <c r="G251" i="4"/>
  <c r="I251" i="4"/>
  <c r="F255" i="4"/>
  <c r="E253" i="4"/>
  <c r="C252" i="4"/>
  <c r="D253" i="4"/>
  <c r="B253" i="4"/>
  <c r="C253" i="4"/>
  <c r="A253" i="4"/>
  <c r="G252" i="4" l="1"/>
  <c r="G253" i="4"/>
  <c r="I253" i="4"/>
  <c r="H253" i="4"/>
  <c r="F257" i="4"/>
  <c r="D255" i="4"/>
  <c r="E255" i="4"/>
  <c r="C254" i="4"/>
  <c r="C255" i="4"/>
  <c r="B255" i="4"/>
  <c r="A255" i="4"/>
  <c r="H255" i="4" l="1"/>
  <c r="I255" i="4"/>
  <c r="G255" i="4"/>
  <c r="G254" i="4"/>
  <c r="F259" i="4"/>
  <c r="D257" i="4"/>
  <c r="B257" i="4"/>
  <c r="C257" i="4"/>
  <c r="E257" i="4"/>
  <c r="A257" i="4"/>
  <c r="C256" i="4"/>
  <c r="H257" i="4" l="1"/>
  <c r="G256" i="4"/>
  <c r="I257" i="4"/>
  <c r="G257" i="4"/>
  <c r="F261" i="4"/>
  <c r="C258" i="4"/>
  <c r="B259" i="4"/>
  <c r="A259" i="4"/>
  <c r="D259" i="4"/>
  <c r="E259" i="4"/>
  <c r="C259" i="4"/>
  <c r="G259" i="4" l="1"/>
  <c r="I259" i="4"/>
  <c r="H259" i="4"/>
  <c r="G258" i="4"/>
  <c r="F263" i="4"/>
  <c r="D261" i="4"/>
  <c r="C260" i="4"/>
  <c r="B261" i="4"/>
  <c r="E261" i="4"/>
  <c r="A261" i="4"/>
  <c r="C261" i="4"/>
  <c r="G260" i="4" l="1"/>
  <c r="G261" i="4"/>
  <c r="I261" i="4"/>
  <c r="H261" i="4"/>
  <c r="F265" i="4"/>
  <c r="A263" i="4"/>
  <c r="B263" i="4"/>
  <c r="D263" i="4"/>
  <c r="C262" i="4"/>
  <c r="C263" i="4"/>
  <c r="E263" i="4"/>
  <c r="G263" i="4" l="1"/>
  <c r="I263" i="4"/>
  <c r="H263" i="4"/>
  <c r="G262" i="4"/>
  <c r="F267" i="4"/>
  <c r="C264" i="4"/>
  <c r="E265" i="4"/>
  <c r="B265" i="4"/>
  <c r="D265" i="4"/>
  <c r="A265" i="4"/>
  <c r="C265" i="4"/>
  <c r="H265" i="4" l="1"/>
  <c r="G265" i="4"/>
  <c r="I265" i="4"/>
  <c r="G264" i="4"/>
  <c r="F269" i="4"/>
  <c r="C267" i="4"/>
  <c r="B267" i="4"/>
  <c r="C266" i="4"/>
  <c r="A267" i="4"/>
  <c r="E267" i="4"/>
  <c r="D267" i="4"/>
  <c r="I267" i="4" l="1"/>
  <c r="G267" i="4"/>
  <c r="H267" i="4"/>
  <c r="G266" i="4"/>
  <c r="F271" i="4"/>
  <c r="D269" i="4"/>
  <c r="E269" i="4"/>
  <c r="B269" i="4"/>
  <c r="A269" i="4"/>
  <c r="C268" i="4"/>
  <c r="C269" i="4"/>
  <c r="G268" i="4" l="1"/>
  <c r="I269" i="4"/>
  <c r="G269" i="4"/>
  <c r="H269" i="4"/>
  <c r="F273" i="4"/>
  <c r="C271" i="4"/>
  <c r="B271" i="4"/>
  <c r="A271" i="4"/>
  <c r="D271" i="4"/>
  <c r="E271" i="4"/>
  <c r="C270" i="4"/>
  <c r="I271" i="4" l="1"/>
  <c r="G271" i="4"/>
  <c r="H271" i="4"/>
  <c r="G270" i="4"/>
  <c r="F275" i="4"/>
  <c r="A273" i="4"/>
  <c r="C273" i="4"/>
  <c r="D273" i="4"/>
  <c r="C272" i="4"/>
  <c r="E273" i="4"/>
  <c r="B273" i="4"/>
  <c r="H273" i="4" l="1"/>
  <c r="G272" i="4"/>
  <c r="I273" i="4"/>
  <c r="G273" i="4"/>
  <c r="F277" i="4"/>
  <c r="C275" i="4"/>
  <c r="D275" i="4"/>
  <c r="A275" i="4"/>
  <c r="B275" i="4"/>
  <c r="C274" i="4"/>
  <c r="E275" i="4"/>
  <c r="H275" i="4" l="1"/>
  <c r="G274" i="4"/>
  <c r="I275" i="4"/>
  <c r="G275" i="4"/>
  <c r="F279" i="4"/>
  <c r="B277" i="4"/>
  <c r="C277" i="4"/>
  <c r="A277" i="4"/>
  <c r="D277" i="4"/>
  <c r="E277" i="4"/>
  <c r="C276" i="4"/>
  <c r="G277" i="4" l="1"/>
  <c r="I277" i="4"/>
  <c r="G276" i="4"/>
  <c r="H277" i="4"/>
  <c r="F281" i="4"/>
  <c r="B279" i="4"/>
  <c r="E279" i="4"/>
  <c r="C279" i="4"/>
  <c r="A279" i="4"/>
  <c r="D279" i="4"/>
  <c r="C278" i="4"/>
  <c r="G279" i="4" l="1"/>
  <c r="I279" i="4"/>
  <c r="H279" i="4"/>
  <c r="G278" i="4"/>
  <c r="F283" i="4"/>
  <c r="E281" i="4"/>
  <c r="A281" i="4"/>
  <c r="C280" i="4"/>
  <c r="B281" i="4"/>
  <c r="D281" i="4"/>
  <c r="C281" i="4"/>
  <c r="I281" i="4" l="1"/>
  <c r="G281" i="4"/>
  <c r="G280" i="4"/>
  <c r="H281" i="4"/>
  <c r="F285" i="4"/>
  <c r="B283" i="4"/>
  <c r="A283" i="4"/>
  <c r="D283" i="4"/>
  <c r="C282" i="4"/>
  <c r="E283" i="4"/>
  <c r="C283" i="4"/>
  <c r="G283" i="4" l="1"/>
  <c r="I283" i="4"/>
  <c r="H283" i="4"/>
  <c r="G282" i="4"/>
  <c r="F287" i="4"/>
  <c r="C284" i="4"/>
  <c r="B285" i="4"/>
  <c r="C285" i="4"/>
  <c r="A285" i="4"/>
  <c r="D285" i="4"/>
  <c r="E285" i="4"/>
  <c r="G284" i="4" l="1"/>
  <c r="I285" i="4"/>
  <c r="G285" i="4"/>
  <c r="H285" i="4"/>
  <c r="F289" i="4"/>
  <c r="B287" i="4"/>
  <c r="C286" i="4"/>
  <c r="E287" i="4"/>
  <c r="D287" i="4"/>
  <c r="A287" i="4"/>
  <c r="C287" i="4"/>
  <c r="H287" i="4" l="1"/>
  <c r="G287" i="4"/>
  <c r="I287" i="4"/>
  <c r="G286" i="4"/>
  <c r="F291" i="4"/>
  <c r="C288" i="4"/>
  <c r="B289" i="4"/>
  <c r="E289" i="4"/>
  <c r="A289" i="4"/>
  <c r="C289" i="4"/>
  <c r="D289" i="4"/>
  <c r="H289" i="4" l="1"/>
  <c r="G289" i="4"/>
  <c r="I289" i="4"/>
  <c r="G288" i="4"/>
  <c r="F293" i="4"/>
  <c r="A291" i="4"/>
  <c r="C290" i="4"/>
  <c r="D291" i="4"/>
  <c r="C291" i="4"/>
  <c r="B291" i="4"/>
  <c r="E291" i="4"/>
  <c r="H291" i="4" l="1"/>
  <c r="G291" i="4"/>
  <c r="I291" i="4"/>
  <c r="G290" i="4"/>
  <c r="F295" i="4"/>
  <c r="B293" i="4"/>
  <c r="C292" i="4"/>
  <c r="D293" i="4"/>
  <c r="E293" i="4"/>
  <c r="A293" i="4"/>
  <c r="C293" i="4"/>
  <c r="H293" i="4" l="1"/>
  <c r="G292" i="4"/>
  <c r="G293" i="4"/>
  <c r="I293" i="4"/>
  <c r="F297" i="4"/>
  <c r="C295" i="4"/>
  <c r="A295" i="4"/>
  <c r="B295" i="4"/>
  <c r="E295" i="4"/>
  <c r="D295" i="4"/>
  <c r="C294" i="4"/>
  <c r="I295" i="4" l="1"/>
  <c r="G295" i="4"/>
  <c r="H295" i="4"/>
  <c r="G294" i="4"/>
  <c r="F299" i="4"/>
  <c r="B297" i="4"/>
  <c r="D297" i="4"/>
  <c r="C297" i="4"/>
  <c r="C296" i="4"/>
  <c r="E297" i="4"/>
  <c r="A297" i="4"/>
  <c r="G296" i="4" l="1"/>
  <c r="H297" i="4"/>
  <c r="G297" i="4"/>
  <c r="I297" i="4"/>
  <c r="F301" i="4"/>
  <c r="E299" i="4"/>
  <c r="D299" i="4"/>
  <c r="C299" i="4"/>
  <c r="B299" i="4"/>
  <c r="C298" i="4"/>
  <c r="A299" i="4"/>
  <c r="G298" i="4" l="1"/>
  <c r="H299" i="4"/>
  <c r="G299" i="4"/>
  <c r="I299" i="4"/>
  <c r="F303" i="4"/>
  <c r="C301" i="4"/>
  <c r="E301" i="4"/>
  <c r="A301" i="4"/>
  <c r="D301" i="4"/>
  <c r="C300" i="4"/>
  <c r="B301" i="4"/>
  <c r="G300" i="4" l="1"/>
  <c r="G301" i="4"/>
  <c r="I301" i="4"/>
  <c r="H301" i="4"/>
  <c r="F305" i="4"/>
  <c r="E303" i="4"/>
  <c r="B303" i="4"/>
  <c r="C302" i="4"/>
  <c r="C303" i="4"/>
  <c r="A303" i="4"/>
  <c r="D303" i="4"/>
  <c r="G302" i="4" l="1"/>
  <c r="G303" i="4"/>
  <c r="I303" i="4"/>
  <c r="H303" i="4"/>
  <c r="F307" i="4"/>
  <c r="C304" i="4"/>
  <c r="E305" i="4"/>
  <c r="C305" i="4"/>
  <c r="B305" i="4"/>
  <c r="A305" i="4"/>
  <c r="D305" i="4"/>
  <c r="G304" i="4" l="1"/>
  <c r="G305" i="4"/>
  <c r="I305" i="4"/>
  <c r="H305" i="4"/>
  <c r="F309" i="4"/>
  <c r="A307" i="4"/>
  <c r="D307" i="4"/>
  <c r="B307" i="4"/>
  <c r="C306" i="4"/>
  <c r="E307" i="4"/>
  <c r="C307" i="4"/>
  <c r="G306" i="4" l="1"/>
  <c r="H307" i="4"/>
  <c r="I307" i="4"/>
  <c r="G307" i="4"/>
  <c r="F311" i="4"/>
  <c r="C309" i="4"/>
  <c r="E309" i="4"/>
  <c r="C308" i="4"/>
  <c r="A309" i="4"/>
  <c r="B309" i="4"/>
  <c r="D309" i="4"/>
  <c r="G308" i="4" l="1"/>
  <c r="H309" i="4"/>
  <c r="G309" i="4"/>
  <c r="I309" i="4"/>
  <c r="F313" i="4"/>
  <c r="B311" i="4"/>
  <c r="E311" i="4"/>
  <c r="C310" i="4"/>
  <c r="A311" i="4"/>
  <c r="D311" i="4"/>
  <c r="C311" i="4"/>
  <c r="G310" i="4" l="1"/>
  <c r="G311" i="4"/>
  <c r="I311" i="4"/>
  <c r="H311" i="4"/>
  <c r="F315" i="4"/>
  <c r="E313" i="4"/>
  <c r="C313" i="4"/>
  <c r="D313" i="4"/>
  <c r="B313" i="4"/>
  <c r="C312" i="4"/>
  <c r="A313" i="4"/>
  <c r="G312" i="4" l="1"/>
  <c r="H313" i="4"/>
  <c r="I313" i="4"/>
  <c r="G313" i="4"/>
  <c r="F317" i="4"/>
  <c r="C314" i="4"/>
  <c r="E315" i="4"/>
  <c r="D315" i="4"/>
  <c r="B315" i="4"/>
  <c r="A315" i="4"/>
  <c r="C315" i="4"/>
  <c r="G314" i="4" l="1"/>
  <c r="I315" i="4"/>
  <c r="G315" i="4"/>
  <c r="H315" i="4"/>
  <c r="F319" i="4"/>
  <c r="D317" i="4"/>
  <c r="A317" i="4"/>
  <c r="B317" i="4"/>
  <c r="C316" i="4"/>
  <c r="E317" i="4"/>
  <c r="C317" i="4"/>
  <c r="G316" i="4" l="1"/>
  <c r="I317" i="4"/>
  <c r="G317" i="4"/>
  <c r="H317" i="4"/>
  <c r="F321" i="4"/>
  <c r="C319" i="4"/>
  <c r="E319" i="4"/>
  <c r="B319" i="4"/>
  <c r="C318" i="4"/>
  <c r="A319" i="4"/>
  <c r="D319" i="4"/>
  <c r="G318" i="4" l="1"/>
  <c r="H319" i="4"/>
  <c r="G319" i="4"/>
  <c r="I319" i="4"/>
  <c r="F323" i="4"/>
  <c r="C320" i="4"/>
  <c r="D321" i="4"/>
  <c r="A321" i="4"/>
  <c r="E321" i="4"/>
  <c r="C321" i="4"/>
  <c r="B321" i="4"/>
  <c r="G320" i="4" l="1"/>
  <c r="H321" i="4"/>
  <c r="I321" i="4"/>
  <c r="G321" i="4"/>
  <c r="F325" i="4"/>
  <c r="D323" i="4"/>
  <c r="E323" i="4"/>
  <c r="A323" i="4"/>
  <c r="B323" i="4"/>
  <c r="C323" i="4"/>
  <c r="C322" i="4"/>
  <c r="G322" i="4" l="1"/>
  <c r="H323" i="4"/>
  <c r="I323" i="4"/>
  <c r="G323" i="4"/>
  <c r="F327" i="4"/>
  <c r="A325" i="4"/>
  <c r="E325" i="4"/>
  <c r="B325" i="4"/>
  <c r="D325" i="4"/>
  <c r="C324" i="4"/>
  <c r="C325" i="4"/>
  <c r="G324" i="4" l="1"/>
  <c r="H325" i="4"/>
  <c r="G325" i="4"/>
  <c r="I325" i="4"/>
  <c r="F329" i="4"/>
  <c r="C327" i="4"/>
  <c r="D327" i="4"/>
  <c r="B327" i="4"/>
  <c r="E327" i="4"/>
  <c r="C326" i="4"/>
  <c r="A327" i="4"/>
  <c r="G326" i="4" l="1"/>
  <c r="I327" i="4"/>
  <c r="G327" i="4"/>
  <c r="H327" i="4"/>
  <c r="F331" i="4"/>
  <c r="D329" i="4"/>
  <c r="B329" i="4"/>
  <c r="A329" i="4"/>
  <c r="C328" i="4"/>
  <c r="C329" i="4"/>
  <c r="E329" i="4"/>
  <c r="G328" i="4" l="1"/>
  <c r="H329" i="4"/>
  <c r="I329" i="4"/>
  <c r="G329" i="4"/>
  <c r="F333" i="4"/>
  <c r="B331" i="4"/>
  <c r="C330" i="4"/>
  <c r="C331" i="4"/>
  <c r="A331" i="4"/>
  <c r="D331" i="4"/>
  <c r="E331" i="4"/>
  <c r="G330" i="4" l="1"/>
  <c r="H331" i="4"/>
  <c r="I331" i="4"/>
  <c r="G331" i="4"/>
  <c r="F335" i="4"/>
  <c r="C332" i="4"/>
  <c r="C333" i="4"/>
  <c r="B333" i="4"/>
  <c r="E333" i="4"/>
  <c r="A333" i="4"/>
  <c r="D333" i="4"/>
  <c r="G332" i="4" l="1"/>
  <c r="H333" i="4"/>
  <c r="G333" i="4"/>
  <c r="I333" i="4"/>
  <c r="F337" i="4"/>
  <c r="C334" i="4"/>
  <c r="B335" i="4"/>
  <c r="C335" i="4"/>
  <c r="A335" i="4"/>
  <c r="D335" i="4"/>
  <c r="E335" i="4"/>
  <c r="G334" i="4" l="1"/>
  <c r="I335" i="4"/>
  <c r="G335" i="4"/>
  <c r="C336" i="4"/>
  <c r="G336" i="4" s="1"/>
  <c r="H335" i="4"/>
  <c r="F339" i="4"/>
  <c r="B337" i="4"/>
  <c r="C337" i="4"/>
  <c r="E337" i="4"/>
  <c r="A337" i="4"/>
  <c r="D337" i="4"/>
  <c r="G337" i="4" l="1"/>
  <c r="I337" i="4"/>
  <c r="C338" i="4"/>
  <c r="G338" i="4" s="1"/>
  <c r="H337" i="4"/>
  <c r="F341" i="4"/>
  <c r="C339" i="4"/>
  <c r="E339" i="4"/>
  <c r="B339" i="4"/>
  <c r="A339" i="4"/>
  <c r="D339" i="4"/>
  <c r="G339" i="4" l="1"/>
  <c r="I339" i="4"/>
  <c r="H339" i="4"/>
  <c r="C340" i="4"/>
  <c r="G340" i="4" s="1"/>
  <c r="F343" i="4"/>
  <c r="C341" i="4"/>
  <c r="A341" i="4"/>
  <c r="D341" i="4"/>
  <c r="E341" i="4"/>
  <c r="B341" i="4"/>
  <c r="I341" i="4" l="1"/>
  <c r="G341" i="4"/>
  <c r="C342" i="4"/>
  <c r="G342" i="4" s="1"/>
  <c r="H341" i="4"/>
  <c r="F345" i="4"/>
  <c r="E343" i="4"/>
  <c r="C343" i="4"/>
  <c r="B343" i="4"/>
  <c r="D343" i="4"/>
  <c r="A343" i="4"/>
  <c r="G343" i="4" l="1"/>
  <c r="I343" i="4"/>
  <c r="H343" i="4"/>
  <c r="C344" i="4"/>
  <c r="G344" i="4" s="1"/>
  <c r="F347" i="4"/>
  <c r="C345" i="4"/>
  <c r="D345" i="4"/>
  <c r="A345" i="4"/>
  <c r="B345" i="4"/>
  <c r="E345" i="4"/>
  <c r="G345" i="4" l="1"/>
  <c r="I345" i="4"/>
  <c r="C346" i="4"/>
  <c r="G346" i="4" s="1"/>
  <c r="H345" i="4"/>
  <c r="F349" i="4"/>
  <c r="C347" i="4"/>
  <c r="A347" i="4"/>
  <c r="B347" i="4"/>
  <c r="D347" i="4"/>
  <c r="E347" i="4"/>
  <c r="H347" i="4" l="1"/>
  <c r="C348" i="4"/>
  <c r="G348" i="4" s="1"/>
  <c r="G347" i="4"/>
  <c r="I347" i="4"/>
  <c r="F351" i="4"/>
  <c r="B349" i="4"/>
  <c r="D349" i="4"/>
  <c r="C349" i="4"/>
  <c r="E349" i="4"/>
  <c r="A349" i="4"/>
  <c r="C350" i="4" l="1"/>
  <c r="G350" i="4" s="1"/>
  <c r="H349" i="4"/>
  <c r="I349" i="4"/>
  <c r="G349" i="4"/>
  <c r="F353" i="4"/>
  <c r="C351" i="4"/>
  <c r="D351" i="4"/>
  <c r="E351" i="4"/>
  <c r="A351" i="4"/>
  <c r="B351" i="4"/>
  <c r="I351" i="4" l="1"/>
  <c r="G351" i="4"/>
  <c r="C352" i="4"/>
  <c r="G352" i="4" s="1"/>
  <c r="H351" i="4"/>
  <c r="F355" i="4"/>
  <c r="B353" i="4"/>
  <c r="D353" i="4"/>
  <c r="C353" i="4"/>
  <c r="E353" i="4"/>
  <c r="A353" i="4"/>
  <c r="H353" i="4" l="1"/>
  <c r="C354" i="4"/>
  <c r="G354" i="4" s="1"/>
  <c r="G353" i="4"/>
  <c r="I353" i="4"/>
  <c r="F357" i="4"/>
  <c r="B355" i="4"/>
  <c r="D355" i="4"/>
  <c r="A355" i="4"/>
  <c r="C355" i="4"/>
  <c r="E355" i="4"/>
  <c r="C356" i="4" l="1"/>
  <c r="G356" i="4" s="1"/>
  <c r="H355" i="4"/>
  <c r="G355" i="4"/>
  <c r="I355" i="4"/>
  <c r="F359" i="4"/>
  <c r="E357" i="4"/>
  <c r="A357" i="4"/>
  <c r="C357" i="4"/>
  <c r="B357" i="4"/>
  <c r="D357" i="4"/>
  <c r="G357" i="4" l="1"/>
  <c r="I357" i="4"/>
  <c r="C358" i="4"/>
  <c r="G358" i="4" s="1"/>
  <c r="H357" i="4"/>
  <c r="F361" i="4"/>
  <c r="E359" i="4"/>
  <c r="A359" i="4"/>
  <c r="D359" i="4"/>
  <c r="B359" i="4"/>
  <c r="C359" i="4"/>
  <c r="I359" i="4" l="1"/>
  <c r="G359" i="4"/>
  <c r="C360" i="4"/>
  <c r="G360" i="4" s="1"/>
  <c r="H359" i="4"/>
  <c r="F363" i="4"/>
  <c r="E361" i="4"/>
  <c r="C361" i="4"/>
  <c r="A361" i="4"/>
  <c r="B361" i="4"/>
  <c r="D361" i="4"/>
  <c r="G361" i="4" l="1"/>
  <c r="I361" i="4"/>
  <c r="C362" i="4"/>
  <c r="G362" i="4" s="1"/>
  <c r="H361" i="4"/>
  <c r="F365" i="4"/>
  <c r="D363" i="4"/>
  <c r="B363" i="4"/>
  <c r="A363" i="4"/>
  <c r="E363" i="4"/>
  <c r="C363" i="4"/>
  <c r="G363" i="4" l="1"/>
  <c r="I363" i="4"/>
  <c r="C364" i="4"/>
  <c r="G364" i="4" s="1"/>
  <c r="H363" i="4"/>
  <c r="F367" i="4"/>
  <c r="B365" i="4"/>
  <c r="E365" i="4"/>
  <c r="C365" i="4"/>
  <c r="A365" i="4"/>
  <c r="D365" i="4"/>
  <c r="C366" i="4" l="1"/>
  <c r="G366" i="4" s="1"/>
  <c r="H365" i="4"/>
  <c r="G365" i="4"/>
  <c r="I365" i="4"/>
  <c r="F369" i="4"/>
  <c r="E367" i="4"/>
  <c r="C367" i="4"/>
  <c r="A367" i="4"/>
  <c r="D367" i="4"/>
  <c r="B367" i="4"/>
  <c r="C368" i="4" l="1"/>
  <c r="G368" i="4" s="1"/>
  <c r="H367" i="4"/>
  <c r="I367" i="4"/>
  <c r="G367" i="4"/>
  <c r="F371" i="4"/>
  <c r="A369" i="4"/>
  <c r="D369" i="4"/>
  <c r="C369" i="4"/>
  <c r="E369" i="4"/>
  <c r="B369" i="4"/>
  <c r="C370" i="4" l="1"/>
  <c r="G370" i="4" s="1"/>
  <c r="H369" i="4"/>
  <c r="I369" i="4"/>
  <c r="G369" i="4"/>
  <c r="F373" i="4"/>
  <c r="B371" i="4"/>
  <c r="C371" i="4"/>
  <c r="A371" i="4"/>
  <c r="D371" i="4"/>
  <c r="E371" i="4"/>
  <c r="H371" i="4" l="1"/>
  <c r="C372" i="4"/>
  <c r="G372" i="4" s="1"/>
  <c r="I371" i="4"/>
  <c r="G371" i="4"/>
  <c r="F375" i="4"/>
  <c r="A373" i="4"/>
  <c r="D373" i="4"/>
  <c r="B373" i="4"/>
  <c r="C373" i="4"/>
  <c r="E373" i="4"/>
  <c r="C374" i="4" l="1"/>
  <c r="G374" i="4" s="1"/>
  <c r="H373" i="4"/>
  <c r="G373" i="4"/>
  <c r="I373" i="4"/>
  <c r="F377" i="4"/>
  <c r="C375" i="4"/>
  <c r="D375" i="4"/>
  <c r="B375" i="4"/>
  <c r="E375" i="4"/>
  <c r="A375" i="4"/>
  <c r="C376" i="4" l="1"/>
  <c r="G376" i="4" s="1"/>
  <c r="H375" i="4"/>
  <c r="G375" i="4"/>
  <c r="I375" i="4"/>
  <c r="F379" i="4"/>
  <c r="C377" i="4"/>
  <c r="A377" i="4"/>
  <c r="B377" i="4"/>
  <c r="D377" i="4"/>
  <c r="E377" i="4"/>
  <c r="H377" i="4" l="1"/>
  <c r="C378" i="4"/>
  <c r="G378" i="4" s="1"/>
  <c r="I377" i="4"/>
  <c r="G377" i="4"/>
  <c r="F381" i="4"/>
  <c r="E379" i="4"/>
  <c r="A379" i="4"/>
  <c r="D379" i="4"/>
  <c r="B379" i="4"/>
  <c r="C379" i="4"/>
  <c r="I379" i="4" l="1"/>
  <c r="G379" i="4"/>
  <c r="C380" i="4"/>
  <c r="G380" i="4" s="1"/>
  <c r="H379" i="4"/>
  <c r="F383" i="4"/>
  <c r="C381" i="4"/>
  <c r="B381" i="4"/>
  <c r="D381" i="4"/>
  <c r="A381" i="4"/>
  <c r="E381" i="4"/>
  <c r="I381" i="4" l="1"/>
  <c r="G381" i="4"/>
  <c r="C382" i="4"/>
  <c r="G382" i="4" s="1"/>
  <c r="H381" i="4"/>
  <c r="F385" i="4"/>
  <c r="A383" i="4"/>
  <c r="B383" i="4"/>
  <c r="D383" i="4"/>
  <c r="C383" i="4"/>
  <c r="E383" i="4"/>
  <c r="G383" i="4" l="1"/>
  <c r="I383" i="4"/>
  <c r="H383" i="4"/>
  <c r="C384" i="4"/>
  <c r="G384" i="4" s="1"/>
  <c r="F387" i="4"/>
  <c r="A385" i="4"/>
  <c r="B385" i="4"/>
  <c r="C385" i="4"/>
  <c r="D385" i="4"/>
  <c r="E385" i="4"/>
  <c r="I385" i="4" l="1"/>
  <c r="G385" i="4"/>
  <c r="C386" i="4"/>
  <c r="G386" i="4" s="1"/>
  <c r="H385" i="4"/>
  <c r="F389" i="4"/>
  <c r="B387" i="4"/>
  <c r="D387" i="4"/>
  <c r="E387" i="4"/>
  <c r="C387" i="4"/>
  <c r="A387" i="4"/>
  <c r="H387" i="4" l="1"/>
  <c r="C388" i="4"/>
  <c r="G388" i="4" s="1"/>
  <c r="G387" i="4"/>
  <c r="I387" i="4"/>
  <c r="F391" i="4"/>
  <c r="B389" i="4"/>
  <c r="D389" i="4"/>
  <c r="C389" i="4"/>
  <c r="A389" i="4"/>
  <c r="E389" i="4"/>
  <c r="I389" i="4" l="1"/>
  <c r="G389" i="4"/>
  <c r="C390" i="4"/>
  <c r="G390" i="4" s="1"/>
  <c r="H389" i="4"/>
  <c r="F393" i="4"/>
  <c r="C391" i="4"/>
  <c r="D391" i="4"/>
  <c r="E391" i="4"/>
  <c r="A391" i="4"/>
  <c r="B391" i="4"/>
  <c r="G391" i="4" l="1"/>
  <c r="I391" i="4"/>
  <c r="C392" i="4"/>
  <c r="G392" i="4" s="1"/>
  <c r="H391" i="4"/>
  <c r="F395" i="4"/>
  <c r="A393" i="4"/>
  <c r="D393" i="4"/>
  <c r="C393" i="4"/>
  <c r="B393" i="4"/>
  <c r="E393" i="4"/>
  <c r="G393" i="4" l="1"/>
  <c r="I393" i="4"/>
  <c r="C394" i="4"/>
  <c r="G394" i="4" s="1"/>
  <c r="H393" i="4"/>
  <c r="F397" i="4"/>
  <c r="A395" i="4"/>
  <c r="B395" i="4"/>
  <c r="E395" i="4"/>
  <c r="D395" i="4"/>
  <c r="C395" i="4"/>
  <c r="I395" i="4" l="1"/>
  <c r="G395" i="4"/>
  <c r="C396" i="4"/>
  <c r="G396" i="4" s="1"/>
  <c r="H395" i="4"/>
  <c r="F399" i="4"/>
  <c r="A397" i="4"/>
  <c r="B397" i="4"/>
  <c r="C397" i="4"/>
  <c r="D397" i="4"/>
  <c r="E397" i="4"/>
  <c r="I397" i="4" l="1"/>
  <c r="G397" i="4"/>
  <c r="C398" i="4"/>
  <c r="G398" i="4" s="1"/>
  <c r="H397" i="4"/>
  <c r="F401" i="4"/>
  <c r="D399" i="4"/>
  <c r="A399" i="4"/>
  <c r="C399" i="4"/>
  <c r="B399" i="4"/>
  <c r="E399" i="4"/>
  <c r="I399" i="4" l="1"/>
  <c r="G399" i="4"/>
  <c r="H399" i="4"/>
  <c r="C400" i="4"/>
  <c r="G400" i="4" s="1"/>
  <c r="F403" i="4"/>
  <c r="C401" i="4"/>
  <c r="E401" i="4"/>
  <c r="A401" i="4"/>
  <c r="B401" i="4"/>
  <c r="D401" i="4"/>
  <c r="G401" i="4" l="1"/>
  <c r="I401" i="4"/>
  <c r="H401" i="4"/>
  <c r="C402" i="4"/>
  <c r="G402" i="4" s="1"/>
  <c r="F405" i="4"/>
  <c r="B403" i="4"/>
  <c r="C403" i="4"/>
  <c r="A403" i="4"/>
  <c r="E403" i="4"/>
  <c r="D403" i="4"/>
  <c r="I403" i="4" l="1"/>
  <c r="G403" i="4"/>
  <c r="H403" i="4"/>
  <c r="C404" i="4"/>
  <c r="G404" i="4" s="1"/>
  <c r="F407" i="4"/>
  <c r="D405" i="4"/>
  <c r="B405" i="4"/>
  <c r="E405" i="4"/>
  <c r="A405" i="4"/>
  <c r="C405" i="4"/>
  <c r="C406" i="4" l="1"/>
  <c r="G406" i="4" s="1"/>
  <c r="H405" i="4"/>
  <c r="I405" i="4"/>
  <c r="G405" i="4"/>
  <c r="F409" i="4"/>
  <c r="A407" i="4"/>
  <c r="B407" i="4"/>
  <c r="C407" i="4"/>
  <c r="D407" i="4"/>
  <c r="E407" i="4"/>
  <c r="H407" i="4" l="1"/>
  <c r="C408" i="4"/>
  <c r="G408" i="4" s="1"/>
  <c r="G407" i="4"/>
  <c r="I407" i="4"/>
  <c r="F411" i="4"/>
  <c r="B409" i="4"/>
  <c r="A409" i="4"/>
  <c r="E409" i="4"/>
  <c r="D409" i="4"/>
  <c r="C409" i="4"/>
  <c r="C410" i="4" l="1"/>
  <c r="G410" i="4" s="1"/>
  <c r="H409" i="4"/>
  <c r="I409" i="4"/>
  <c r="G409" i="4"/>
  <c r="F413" i="4"/>
  <c r="E411" i="4"/>
  <c r="D411" i="4"/>
  <c r="B411" i="4"/>
  <c r="A411" i="4"/>
  <c r="C411" i="4"/>
  <c r="C412" i="4" l="1"/>
  <c r="G412" i="4" s="1"/>
  <c r="H411" i="4"/>
  <c r="G411" i="4"/>
  <c r="I411" i="4"/>
  <c r="F415" i="4"/>
  <c r="D413" i="4"/>
  <c r="C413" i="4"/>
  <c r="A413" i="4"/>
  <c r="B413" i="4"/>
  <c r="E413" i="4"/>
  <c r="H413" i="4" l="1"/>
  <c r="C414" i="4"/>
  <c r="G414" i="4" s="1"/>
  <c r="G413" i="4"/>
  <c r="I413" i="4"/>
  <c r="F417" i="4"/>
  <c r="D415" i="4"/>
  <c r="C415" i="4"/>
  <c r="B415" i="4"/>
  <c r="A415" i="4"/>
  <c r="E415" i="4"/>
  <c r="G415" i="4" l="1"/>
  <c r="I415" i="4"/>
  <c r="C416" i="4"/>
  <c r="G416" i="4" s="1"/>
  <c r="H415" i="4"/>
  <c r="F419" i="4"/>
  <c r="E417" i="4"/>
  <c r="C417" i="4"/>
  <c r="B417" i="4"/>
  <c r="A417" i="4"/>
  <c r="D417" i="4"/>
  <c r="H417" i="4" l="1"/>
  <c r="C418" i="4"/>
  <c r="G418" i="4" s="1"/>
  <c r="G417" i="4"/>
  <c r="I417" i="4"/>
  <c r="F421" i="4"/>
  <c r="C419" i="4"/>
  <c r="D419" i="4"/>
  <c r="E419" i="4"/>
  <c r="B419" i="4"/>
  <c r="A419" i="4"/>
  <c r="C420" i="4" l="1"/>
  <c r="G420" i="4" s="1"/>
  <c r="H419" i="4"/>
  <c r="I419" i="4"/>
  <c r="G419" i="4"/>
  <c r="F423" i="4"/>
  <c r="E421" i="4"/>
  <c r="B421" i="4"/>
  <c r="C421" i="4"/>
  <c r="D421" i="4"/>
  <c r="A421" i="4"/>
  <c r="C422" i="4" l="1"/>
  <c r="G422" i="4" s="1"/>
  <c r="H421" i="4"/>
  <c r="I421" i="4"/>
  <c r="G421" i="4"/>
  <c r="F425" i="4"/>
  <c r="A423" i="4"/>
  <c r="C423" i="4"/>
  <c r="B423" i="4"/>
  <c r="E423" i="4"/>
  <c r="D423" i="4"/>
  <c r="G423" i="4" l="1"/>
  <c r="I423" i="4"/>
  <c r="C424" i="4"/>
  <c r="G424" i="4" s="1"/>
  <c r="H423" i="4"/>
  <c r="F427" i="4"/>
  <c r="D425" i="4"/>
  <c r="A425" i="4"/>
  <c r="C425" i="4"/>
  <c r="E425" i="4"/>
  <c r="B425" i="4"/>
  <c r="I425" i="4" l="1"/>
  <c r="G425" i="4"/>
  <c r="H425" i="4"/>
  <c r="C426" i="4"/>
  <c r="G426" i="4" s="1"/>
  <c r="F429" i="4"/>
  <c r="E427" i="4"/>
  <c r="C427" i="4"/>
  <c r="B427" i="4"/>
  <c r="D427" i="4"/>
  <c r="A427" i="4"/>
  <c r="C428" i="4" l="1"/>
  <c r="G428" i="4" s="1"/>
  <c r="H427" i="4"/>
  <c r="I427" i="4"/>
  <c r="G427" i="4"/>
  <c r="F431" i="4"/>
  <c r="B429" i="4"/>
  <c r="D429" i="4"/>
  <c r="E429" i="4"/>
  <c r="C429" i="4"/>
  <c r="A429" i="4"/>
  <c r="I429" i="4" l="1"/>
  <c r="G429" i="4"/>
  <c r="H429" i="4"/>
  <c r="C430" i="4"/>
  <c r="G430" i="4" s="1"/>
  <c r="F433" i="4"/>
  <c r="E431" i="4"/>
  <c r="B431" i="4"/>
  <c r="C431" i="4"/>
  <c r="D431" i="4"/>
  <c r="A431" i="4"/>
  <c r="I431" i="4" l="1"/>
  <c r="G431" i="4"/>
  <c r="C432" i="4"/>
  <c r="G432" i="4" s="1"/>
  <c r="H431" i="4"/>
  <c r="F435" i="4"/>
  <c r="C433" i="4"/>
  <c r="B433" i="4"/>
  <c r="E433" i="4"/>
  <c r="D433" i="4"/>
  <c r="A433" i="4"/>
  <c r="G433" i="4" l="1"/>
  <c r="I433" i="4"/>
  <c r="C434" i="4"/>
  <c r="G434" i="4" s="1"/>
  <c r="H433" i="4"/>
  <c r="F437" i="4"/>
  <c r="D435" i="4"/>
  <c r="E435" i="4"/>
  <c r="C435" i="4"/>
  <c r="A435" i="4"/>
  <c r="B435" i="4"/>
  <c r="C436" i="4" l="1"/>
  <c r="G436" i="4" s="1"/>
  <c r="H435" i="4"/>
  <c r="I435" i="4"/>
  <c r="G435" i="4"/>
  <c r="F439" i="4"/>
  <c r="B437" i="4"/>
  <c r="E437" i="4"/>
  <c r="C437" i="4"/>
  <c r="D437" i="4"/>
  <c r="A437" i="4"/>
  <c r="G437" i="4" l="1"/>
  <c r="I437" i="4"/>
  <c r="C438" i="4"/>
  <c r="G438" i="4" s="1"/>
  <c r="H437" i="4"/>
  <c r="F441" i="4"/>
  <c r="B439" i="4"/>
  <c r="C439" i="4"/>
  <c r="E439" i="4"/>
  <c r="A439" i="4"/>
  <c r="D439" i="4"/>
  <c r="C440" i="4" l="1"/>
  <c r="G440" i="4" s="1"/>
  <c r="H439" i="4"/>
  <c r="I439" i="4"/>
  <c r="G439" i="4"/>
  <c r="F443" i="4"/>
  <c r="D441" i="4"/>
  <c r="A441" i="4"/>
  <c r="E441" i="4"/>
  <c r="C441" i="4"/>
  <c r="B441" i="4"/>
  <c r="G441" i="4" l="1"/>
  <c r="I441" i="4"/>
  <c r="H441" i="4"/>
  <c r="C442" i="4"/>
  <c r="G442" i="4" s="1"/>
  <c r="F445" i="4"/>
  <c r="A443" i="4"/>
  <c r="B443" i="4"/>
  <c r="D443" i="4"/>
  <c r="E443" i="4"/>
  <c r="C443" i="4"/>
  <c r="H443" i="4" l="1"/>
  <c r="C444" i="4"/>
  <c r="G444" i="4" s="1"/>
  <c r="I443" i="4"/>
  <c r="G443" i="4"/>
  <c r="F447" i="4"/>
  <c r="E445" i="4"/>
  <c r="A445" i="4"/>
  <c r="C445" i="4"/>
  <c r="D445" i="4"/>
  <c r="B445" i="4"/>
  <c r="G445" i="4" l="1"/>
  <c r="I445" i="4"/>
  <c r="C446" i="4"/>
  <c r="G446" i="4" s="1"/>
  <c r="H445" i="4"/>
  <c r="F449" i="4"/>
  <c r="E447" i="4"/>
  <c r="D447" i="4"/>
  <c r="B447" i="4"/>
  <c r="C447" i="4"/>
  <c r="A447" i="4"/>
  <c r="H447" i="4" l="1"/>
  <c r="C448" i="4"/>
  <c r="G448" i="4" s="1"/>
  <c r="I447" i="4"/>
  <c r="G447" i="4"/>
  <c r="F451" i="4"/>
  <c r="A449" i="4"/>
  <c r="E449" i="4"/>
  <c r="D449" i="4"/>
  <c r="B449" i="4"/>
  <c r="C449" i="4"/>
  <c r="C450" i="4" l="1"/>
  <c r="G450" i="4" s="1"/>
  <c r="H449" i="4"/>
  <c r="I449" i="4"/>
  <c r="G449" i="4"/>
  <c r="F453" i="4"/>
  <c r="D451" i="4"/>
  <c r="E451" i="4"/>
  <c r="A451" i="4"/>
  <c r="C451" i="4"/>
  <c r="B451" i="4"/>
  <c r="H451" i="4" l="1"/>
  <c r="C452" i="4"/>
  <c r="G452" i="4" s="1"/>
  <c r="I451" i="4"/>
  <c r="G451" i="4"/>
  <c r="F455" i="4"/>
  <c r="E453" i="4"/>
  <c r="B453" i="4"/>
  <c r="C453" i="4"/>
  <c r="D453" i="4"/>
  <c r="A453" i="4"/>
  <c r="G453" i="4" l="1"/>
  <c r="I453" i="4"/>
  <c r="C454" i="4"/>
  <c r="G454" i="4" s="1"/>
  <c r="H453" i="4"/>
  <c r="F457" i="4"/>
  <c r="C455" i="4"/>
  <c r="A455" i="4"/>
  <c r="E455" i="4"/>
  <c r="B455" i="4"/>
  <c r="D455" i="4"/>
  <c r="C456" i="4" l="1"/>
  <c r="G456" i="4" s="1"/>
  <c r="H455" i="4"/>
  <c r="G455" i="4"/>
  <c r="I455" i="4"/>
  <c r="F459" i="4"/>
  <c r="C457" i="4"/>
  <c r="D457" i="4"/>
  <c r="E457" i="4"/>
  <c r="B457" i="4"/>
  <c r="A457" i="4"/>
  <c r="H457" i="4" l="1"/>
  <c r="C458" i="4"/>
  <c r="G458" i="4" s="1"/>
  <c r="G457" i="4"/>
  <c r="I457" i="4"/>
  <c r="F461" i="4"/>
  <c r="D459" i="4"/>
  <c r="A459" i="4"/>
  <c r="E459" i="4"/>
  <c r="B459" i="4"/>
  <c r="C459" i="4"/>
  <c r="G459" i="4" l="1"/>
  <c r="I459" i="4"/>
  <c r="C460" i="4"/>
  <c r="G460" i="4" s="1"/>
  <c r="H459" i="4"/>
  <c r="F463" i="4"/>
  <c r="D461" i="4"/>
  <c r="B461" i="4"/>
  <c r="A461" i="4"/>
  <c r="C461" i="4"/>
  <c r="E461" i="4"/>
  <c r="H461" i="4" l="1"/>
  <c r="C462" i="4"/>
  <c r="G462" i="4" s="1"/>
  <c r="G461" i="4"/>
  <c r="I461" i="4"/>
  <c r="F465" i="4"/>
  <c r="E463" i="4"/>
  <c r="A463" i="4"/>
  <c r="C463" i="4"/>
  <c r="B463" i="4"/>
  <c r="D463" i="4"/>
  <c r="G463" i="4" l="1"/>
  <c r="I463" i="4"/>
  <c r="C464" i="4"/>
  <c r="G464" i="4" s="1"/>
  <c r="H463" i="4"/>
  <c r="F467" i="4"/>
  <c r="D465" i="4"/>
  <c r="C465" i="4"/>
  <c r="B465" i="4"/>
  <c r="E465" i="4"/>
  <c r="A465" i="4"/>
  <c r="C466" i="4" l="1"/>
  <c r="G466" i="4" s="1"/>
  <c r="H465" i="4"/>
  <c r="G465" i="4"/>
  <c r="I465" i="4"/>
  <c r="F469" i="4"/>
  <c r="C467" i="4"/>
  <c r="D467" i="4"/>
  <c r="B467" i="4"/>
  <c r="A467" i="4"/>
  <c r="E467" i="4"/>
  <c r="G467" i="4" l="1"/>
  <c r="I467" i="4"/>
  <c r="H467" i="4"/>
  <c r="C468" i="4"/>
  <c r="G468" i="4" s="1"/>
  <c r="F471" i="4"/>
  <c r="A469" i="4"/>
  <c r="B469" i="4"/>
  <c r="D469" i="4"/>
  <c r="E469" i="4"/>
  <c r="C469" i="4"/>
  <c r="H469" i="4" l="1"/>
  <c r="C470" i="4"/>
  <c r="G470" i="4" s="1"/>
  <c r="G469" i="4"/>
  <c r="I469" i="4"/>
  <c r="F473" i="4"/>
  <c r="C471" i="4"/>
  <c r="D471" i="4"/>
  <c r="B471" i="4"/>
  <c r="A471" i="4"/>
  <c r="E471" i="4"/>
  <c r="C472" i="4" l="1"/>
  <c r="G472" i="4" s="1"/>
  <c r="H471" i="4"/>
  <c r="I471" i="4"/>
  <c r="G471" i="4"/>
  <c r="F475" i="4"/>
  <c r="A473" i="4"/>
  <c r="B473" i="4"/>
  <c r="C473" i="4"/>
  <c r="E473" i="4"/>
  <c r="D473" i="4"/>
  <c r="C474" i="4" l="1"/>
  <c r="G474" i="4" s="1"/>
  <c r="H473" i="4"/>
  <c r="G473" i="4"/>
  <c r="I473" i="4"/>
  <c r="F477" i="4"/>
  <c r="E475" i="4"/>
  <c r="A475" i="4"/>
  <c r="C475" i="4"/>
  <c r="D475" i="4"/>
  <c r="B475" i="4"/>
  <c r="H475" i="4" l="1"/>
  <c r="C476" i="4"/>
  <c r="G476" i="4" s="1"/>
  <c r="I475" i="4"/>
  <c r="G475" i="4"/>
  <c r="F479" i="4"/>
  <c r="E477" i="4"/>
  <c r="B477" i="4"/>
  <c r="C477" i="4"/>
  <c r="D477" i="4"/>
  <c r="A477" i="4"/>
  <c r="I477" i="4" l="1"/>
  <c r="G477" i="4"/>
  <c r="H477" i="4"/>
  <c r="C478" i="4"/>
  <c r="G478" i="4" s="1"/>
  <c r="F481" i="4"/>
  <c r="D479" i="4"/>
  <c r="C479" i="4"/>
  <c r="E479" i="4"/>
  <c r="B479" i="4"/>
  <c r="A479" i="4"/>
  <c r="C480" i="4" l="1"/>
  <c r="G480" i="4" s="1"/>
  <c r="H479" i="4"/>
  <c r="I479" i="4"/>
  <c r="G479" i="4"/>
  <c r="F483" i="4"/>
  <c r="A481" i="4"/>
  <c r="B481" i="4"/>
  <c r="C481" i="4"/>
  <c r="E481" i="4"/>
  <c r="D481" i="4"/>
  <c r="I481" i="4" l="1"/>
  <c r="G481" i="4"/>
  <c r="C482" i="4"/>
  <c r="G482" i="4" s="1"/>
  <c r="H481" i="4"/>
  <c r="F485" i="4"/>
  <c r="C483" i="4"/>
  <c r="B483" i="4"/>
  <c r="D483" i="4"/>
  <c r="A483" i="4"/>
  <c r="E483" i="4"/>
  <c r="H483" i="4" l="1"/>
  <c r="C484" i="4"/>
  <c r="G484" i="4" s="1"/>
  <c r="G483" i="4"/>
  <c r="I483" i="4"/>
  <c r="F487" i="4"/>
  <c r="D485" i="4"/>
  <c r="B485" i="4"/>
  <c r="A485" i="4"/>
  <c r="E485" i="4"/>
  <c r="C485" i="4"/>
  <c r="G485" i="4" l="1"/>
  <c r="I485" i="4"/>
  <c r="C486" i="4"/>
  <c r="G486" i="4" s="1"/>
  <c r="H485" i="4"/>
  <c r="C487" i="4"/>
  <c r="B487" i="4"/>
  <c r="E487" i="4"/>
  <c r="A487" i="4"/>
  <c r="D487" i="4"/>
  <c r="G487" i="4" l="1"/>
  <c r="I487" i="4"/>
  <c r="C488" i="4"/>
  <c r="G488" i="4" s="1"/>
  <c r="H487" i="4"/>
</calcChain>
</file>

<file path=xl/sharedStrings.xml><?xml version="1.0" encoding="utf-8"?>
<sst xmlns="http://schemas.openxmlformats.org/spreadsheetml/2006/main" count="2128" uniqueCount="207">
  <si>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</si>
  <si>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</si>
  <si>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</si>
  <si>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</si>
  <si>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</si>
  <si>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</si>
  <si>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</si>
  <si>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</si>
  <si>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</si>
  <si>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</si>
  <si>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</si>
  <si>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</si>
  <si>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</si>
  <si>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</si>
  <si>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</si>
  <si>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</si>
  <si>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</si>
  <si>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</si>
  <si>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</si>
  <si>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</si>
  <si>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</si>
  <si>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</si>
  <si>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</si>
  <si>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</si>
  <si>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</si>
  <si>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</si>
  <si>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</si>
  <si>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</si>
  <si>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</si>
  <si>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</si>
  <si>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</si>
  <si>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</si>
  <si>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</si>
  <si>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</si>
  <si>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</si>
  <si>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</si>
  <si>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</si>
  <si>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</si>
  <si>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</si>
  <si>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</si>
  <si>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</si>
  <si>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</si>
  <si>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</si>
  <si>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</si>
  <si>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</si>
  <si>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</si>
  <si>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</si>
  <si>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</si>
  <si>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</si>
  <si>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</si>
  <si>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</si>
  <si>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</si>
  <si>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</si>
  <si>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</si>
  <si>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</si>
  <si>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</si>
  <si>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</si>
  <si>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</si>
  <si>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</si>
  <si>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</si>
  <si>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</si>
  <si>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</si>
  <si>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</si>
  <si>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</si>
  <si>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</si>
  <si>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08-11-01</t>
  </si>
  <si>
    <t>Droužkovice - Chomutov,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</si>
  <si>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</si>
  <si>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</si>
  <si>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</si>
  <si>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</si>
  <si>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</si>
  <si>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</si>
  <si>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</si>
  <si>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</si>
  <si>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</si>
  <si>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</si>
  <si>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</si>
  <si>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PROČIŠTĚNÍ</t>
  </si>
  <si>
    <t>m3</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</si>
  <si>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</si>
  <si>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</si>
  <si>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</si>
  <si>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</si>
  <si>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</si>
  <si>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</si>
  <si>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60E2 dlouhé pasy, rozd. "u" bezstyková, pr. dř., up. pružné</t>
  </si>
  <si>
    <t>KUS</t>
  </si>
  <si>
    <t>SVAR KOLEJNIC (STEJNÉHO TVARU) 60 E2, R 65 JEDNOTLIVĚ</t>
  </si>
  <si>
    <t>SVAR KOLEJNIC (STEJNÉHO TVARU) 60 E2, R 65 SPOJITĚ</t>
  </si>
  <si>
    <t>SVAR KOLEJNIC (STEJNÉHO TVARU) 49 E1, T SPOJITĚ</t>
  </si>
  <si>
    <t>5493R1</t>
  </si>
  <si>
    <t>Zřízení bezsykové koleje v koleji</t>
  </si>
  <si>
    <t>ŘEZÁNÍ KOLEJNIC BEZ OHLEDU NA TVAR</t>
  </si>
  <si>
    <t>SMĚROVÉ A VÝŠKOVÉ VYROVNÁNÍ KOLEJE NA PRAŽCÍCH BETONOVÝCH DO 0,05 M</t>
  </si>
  <si>
    <t>SMĚROVÉ A VÝŠKOVÉ VYROVNÁNÍ VÝHYBKOVÉ KONSTRUKCE NA PRAŽCÍCH DŘEVĚNÝCH DO 0,05 M</t>
  </si>
  <si>
    <t>PŘECHODOVÁ KOLEJNICE 49 E1/60 E2</t>
  </si>
  <si>
    <t>KILOMETROVNÍK</t>
  </si>
  <si>
    <t>HEKTOMETROVNÍK</t>
  </si>
  <si>
    <t>SKLONOVNÍK</t>
  </si>
  <si>
    <t>RYCHLOSTNÍK N - TABULE</t>
  </si>
  <si>
    <t>RYCHLOSTNÍK "3" - TERČ</t>
  </si>
  <si>
    <t>PŘEDVĚSTNÍK N - TROJÚHELNÍKOVÝ ŠTÍT</t>
  </si>
  <si>
    <t>SLOUPEK DN 60 PRO NÁVĚST</t>
  </si>
  <si>
    <t>ZAJIŠŤOVACÍ ZNAČKA KONZOLOVÁ (K) VČETNĚ OCELOVÉHO SLOUPKU</t>
  </si>
  <si>
    <t>Demontáž koleje na betonových pražcích do kolejových polí s odvozem na montážní základnu s následným rozebráním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</si>
  <si>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</si>
  <si>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</si>
  <si>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T.KM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</si>
  <si>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</si>
  <si>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</si>
  <si>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</si>
  <si>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</si>
  <si>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</si>
  <si>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</si>
  <si>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</si>
  <si>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</si>
  <si>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</si>
  <si>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</si>
  <si>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</si>
  <si>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</si>
  <si>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</si>
  <si>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</si>
  <si>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</si>
  <si>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</si>
  <si>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</si>
  <si>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</si>
  <si>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</si>
  <si>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</si>
  <si>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</si>
  <si>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</si>
  <si>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</si>
  <si>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</si>
  <si>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</si>
  <si>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</si>
  <si>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</si>
  <si>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</si>
  <si>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</si>
  <si>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</si>
  <si>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</si>
  <si>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</si>
  <si>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</si>
  <si>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</si>
  <si>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</si>
  <si>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</si>
  <si>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</si>
  <si>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</si>
  <si>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</si>
  <si>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</si>
  <si>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</si>
  <si>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</si>
  <si>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V případě nutného přeložení inženýrských sítí kompletní provedení. Odkrytí vedení, výkop nové rýhy, zpětné uložení, zásyp. Včetně případné dodávky materiálu.</t>
  </si>
  <si>
    <r>
      <t>Demontáž kolejí na betonových pražcích. rozdělení "d", hmotnost pražce á 272kg. 322*1,64*0,272=</t>
    </r>
    <r>
      <rPr>
        <b/>
        <sz val="8"/>
        <color theme="1"/>
        <rFont val="MS Sans Serif"/>
        <family val="2"/>
        <charset val="238"/>
      </rPr>
      <t>143,6378</t>
    </r>
  </si>
  <si>
    <r>
      <t>Kilometrovník + hektometrovník + zajišťovací značky 2*0,397+18*0,157+19*0,068=</t>
    </r>
    <r>
      <rPr>
        <b/>
        <sz val="8"/>
        <color theme="1"/>
        <rFont val="MS Sans Serif"/>
        <family val="2"/>
        <charset val="238"/>
      </rPr>
      <t>4,9120</t>
    </r>
  </si>
  <si>
    <r>
      <t>(2026/250*2)-0,2080=</t>
    </r>
    <r>
      <rPr>
        <b/>
        <sz val="8"/>
        <color theme="1"/>
        <rFont val="MS Sans Serif"/>
        <family val="2"/>
        <charset val="238"/>
      </rPr>
      <t>16,0000</t>
    </r>
  </si>
  <si>
    <r>
      <t>566/75*2+4*2+(1-0,0933)=</t>
    </r>
    <r>
      <rPr>
        <b/>
        <sz val="8"/>
        <color theme="1"/>
        <rFont val="MS Sans Serif"/>
        <family val="2"/>
        <charset val="238"/>
      </rPr>
      <t>24,0000</t>
    </r>
  </si>
  <si>
    <r>
      <t>Zřízení bezstykové koleje podle tabulky montáže kolejí a směrových a výškových úprav + výběhy do starého stavu 2026+(4*50)=</t>
    </r>
    <r>
      <rPr>
        <b/>
        <sz val="8"/>
        <color theme="1"/>
        <rFont val="MS Sans Serif"/>
        <family val="2"/>
        <charset val="238"/>
      </rPr>
      <t>2226,0000</t>
    </r>
  </si>
  <si>
    <r>
      <t>Řezání kolejnic při vkládání LIS a přechodových kolejnic 6*4+4*4=</t>
    </r>
    <r>
      <rPr>
        <b/>
        <sz val="8"/>
        <color theme="1"/>
        <rFont val="MS Sans Serif"/>
        <family val="2"/>
        <charset val="238"/>
      </rPr>
      <t>40,0000</t>
    </r>
  </si>
  <si>
    <r>
      <t>propracování obnovovaných kolejí po určitém časovém období (určí správa Tratí) + směrové a výškové úpravy 2026+1424=</t>
    </r>
    <r>
      <rPr>
        <b/>
        <sz val="8"/>
        <color theme="1"/>
        <rFont val="MS Sans Serif"/>
        <family val="2"/>
        <charset val="238"/>
      </rPr>
      <t>3450,0000</t>
    </r>
  </si>
  <si>
    <r>
      <t>Propracování obnovovaných výhybek po určitém časovém období (určí Správa Tratí) + směrové a výškové vyrovnání 32,672+32,672=</t>
    </r>
    <r>
      <rPr>
        <b/>
        <sz val="8"/>
        <color theme="1"/>
        <rFont val="MS Sans Serif"/>
        <family val="2"/>
        <charset val="238"/>
      </rPr>
      <t>65,3440</t>
    </r>
  </si>
  <si>
    <r>
      <t>2=</t>
    </r>
    <r>
      <rPr>
        <b/>
        <sz val="8"/>
        <color theme="1"/>
        <rFont val="MS Sans Serif"/>
        <family val="2"/>
        <charset val="238"/>
      </rPr>
      <t>2,0000</t>
    </r>
  </si>
  <si>
    <r>
      <t>20=</t>
    </r>
    <r>
      <rPr>
        <b/>
        <sz val="8"/>
        <color theme="1"/>
        <rFont val="MS Sans Serif"/>
        <family val="2"/>
        <charset val="238"/>
      </rPr>
      <t>20,0000</t>
    </r>
  </si>
  <si>
    <r>
      <t>9*2=</t>
    </r>
    <r>
      <rPr>
        <b/>
        <sz val="8"/>
        <color theme="1"/>
        <rFont val="MS Sans Serif"/>
        <family val="2"/>
        <charset val="238"/>
      </rPr>
      <t>18,0000</t>
    </r>
  </si>
  <si>
    <r>
      <t>1=</t>
    </r>
    <r>
      <rPr>
        <b/>
        <sz val="8"/>
        <color theme="1"/>
        <rFont val="MS Sans Serif"/>
        <family val="2"/>
        <charset val="238"/>
      </rPr>
      <t>1,0000</t>
    </r>
  </si>
  <si>
    <r>
      <t>47=</t>
    </r>
    <r>
      <rPr>
        <b/>
        <sz val="8"/>
        <color theme="1"/>
        <rFont val="MS Sans Serif"/>
        <family val="2"/>
        <charset val="238"/>
      </rPr>
      <t>47,0000</t>
    </r>
  </si>
  <si>
    <r>
      <t>Demontáž kolejí na betonových pražcích. rozdělení "d", hmotnost pražce á 272kg. Vzdálenost 25km. 322*1,64*0,272*25=</t>
    </r>
    <r>
      <rPr>
        <b/>
        <sz val="8"/>
        <color theme="1"/>
        <rFont val="MS Sans Serif"/>
        <family val="2"/>
        <charset val="238"/>
      </rPr>
      <t>3590,9440</t>
    </r>
  </si>
  <si>
    <r>
      <t>Kilometrovník + hektometrovník x vzdálenost (2*0,397+18*0,157)*25=</t>
    </r>
    <r>
      <rPr>
        <b/>
        <sz val="8"/>
        <color theme="1"/>
        <rFont val="MS Sans Serif"/>
        <family val="2"/>
        <charset val="238"/>
      </rPr>
      <t>90,5000</t>
    </r>
  </si>
  <si>
    <r>
      <t>17*0,050*25=</t>
    </r>
    <r>
      <rPr>
        <b/>
        <sz val="8"/>
        <color theme="1"/>
        <rFont val="MS Sans Serif"/>
        <family val="2"/>
        <charset val="238"/>
      </rPr>
      <t>21,2500</t>
    </r>
  </si>
  <si>
    <r>
      <t>47*0,068*25=</t>
    </r>
    <r>
      <rPr>
        <b/>
        <sz val="8"/>
        <color theme="1"/>
        <rFont val="MS Sans Serif"/>
        <family val="2"/>
        <charset val="238"/>
      </rPr>
      <t>79,9000</t>
    </r>
  </si>
  <si>
    <r>
      <t>čištění a reprofilace příkopů 578,88*1,85=</t>
    </r>
    <r>
      <rPr>
        <b/>
        <sz val="8"/>
        <color theme="1"/>
        <rFont val="MS Sans Serif"/>
        <family val="2"/>
        <charset val="238"/>
      </rPr>
      <t>1070,9280</t>
    </r>
  </si>
  <si>
    <r>
      <t>Reprofilace příkopů + odstranění nánosů příkopů 578,88=</t>
    </r>
    <r>
      <rPr>
        <b/>
        <sz val="8"/>
        <color theme="1"/>
        <rFont val="MS Sans Serif"/>
        <family val="2"/>
        <charset val="238"/>
      </rPr>
      <t>578,8800</t>
    </r>
  </si>
  <si>
    <r>
      <t>Naložení a odvoz odpadu z čištění příkopů 578,88=</t>
    </r>
    <r>
      <rPr>
        <b/>
        <sz val="8"/>
        <color theme="1"/>
        <rFont val="MS Sans Serif"/>
        <family val="2"/>
        <charset val="238"/>
      </rPr>
      <t>578,8800</t>
    </r>
  </si>
  <si>
    <r>
      <t>Celkem 30km. 30 - 20 x m3. 10*578,88=</t>
    </r>
    <r>
      <rPr>
        <b/>
        <sz val="8"/>
        <color theme="1"/>
        <rFont val="MS Sans Serif"/>
        <family val="2"/>
        <charset val="238"/>
      </rPr>
      <t>5788,8000</t>
    </r>
  </si>
  <si>
    <r>
      <t>5338/100-0,38=</t>
    </r>
    <r>
      <rPr>
        <b/>
        <sz val="8"/>
        <color theme="1"/>
        <rFont val="MS Sans Serif"/>
        <family val="2"/>
        <charset val="238"/>
      </rPr>
      <t>53,0000</t>
    </r>
  </si>
  <si>
    <r>
      <t>V případě potřeby přeložení kanalizace, vody, vedení ČEZ, RWE 6+6+15+51=</t>
    </r>
    <r>
      <rPr>
        <b/>
        <sz val="8"/>
        <color theme="1"/>
        <rFont val="MS Sans Serif"/>
        <family val="2"/>
        <charset val="238"/>
      </rPr>
      <t>78,0000</t>
    </r>
  </si>
  <si>
    <r>
      <t>15=15</t>
    </r>
    <r>
      <rPr>
        <b/>
        <sz val="8"/>
        <color theme="1"/>
        <rFont val="MS Sans Serif"/>
        <family val="2"/>
        <charset val="238"/>
      </rPr>
      <t>,0000</t>
    </r>
  </si>
  <si>
    <r>
      <t>4=4</t>
    </r>
    <r>
      <rPr>
        <b/>
        <sz val="8"/>
        <color theme="1"/>
        <rFont val="MS Sans Serif"/>
        <family val="2"/>
        <charset val="238"/>
      </rPr>
      <t>,0000</t>
    </r>
  </si>
  <si>
    <t>9+7+1+1+3+1+2=24,0000</t>
  </si>
  <si>
    <t>PŘEDVĚSTNÍK "3" - TERČ</t>
  </si>
  <si>
    <t>kus</t>
  </si>
  <si>
    <t>NÁVĚST "ZKRÁCENÁ VZDÁLENOST"</t>
  </si>
  <si>
    <t>POJISTNÉ ÚHELNÍKY V KOLEJÍCH NA MOSTECH</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</si>
  <si>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</si>
  <si>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Most v km 123,876 30=30,0000</t>
  </si>
  <si>
    <t>9659RR</t>
  </si>
  <si>
    <t>Demontáž pojistných úhelníků</t>
  </si>
  <si>
    <t>most v km 123,876  30=30,0000</t>
  </si>
  <si>
    <t>1 pár, km 124,299  1*2=2,0000</t>
  </si>
  <si>
    <t>PŘECHODOVÁ KOLEJNICE 60 E2/R 65</t>
  </si>
  <si>
    <t>Přechodové kolejnice 3 páry á 12,5m, km 123,700; 123,850918; 123,909743   3*2=6,0000</t>
  </si>
  <si>
    <t>Výměna jednotlivého pražce dřevěného, upevnění pružné</t>
  </si>
  <si>
    <t>26 kusů před a 26 kusů za mostem km 123,876. 26+26=52,0000</t>
  </si>
  <si>
    <t>1. Položka obsahuje:– dodávku a uložení vyměňovaného materiálu, ať nového, regenerovaného nebo vyzískaného– doplnění podložek, spojkových šroubů, svěrkových šroubů, matic a dvojitých pružných kroužků apod.–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počet kusů kompletní konstrukce nebo práce.</t>
  </si>
  <si>
    <t>149,133+150,345+211,414=510,8920</t>
  </si>
  <si>
    <t>5284D2</t>
  </si>
  <si>
    <t>KOLEJ 49 E1, ZVLÁŠTNÍ (ATYPICKÉ) ROZDĚLENÍ, BEZSTYKOVÁ, MOSTNICE.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</si>
  <si>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</si>
  <si>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11,46</t>
  </si>
  <si>
    <t>Pročištění štěrkového lože    523,892*2,4235=1269,6523</t>
  </si>
  <si>
    <t>Naložení a odvoz odpadu ze strojního čištění štěrkového lože     523,892*2,4235*0,3=380,8957</t>
  </si>
  <si>
    <t>Celkem 30km. 30 - 20 x m3.  10*523,892*2,4235*0,3=3808,9568</t>
  </si>
  <si>
    <t>Odpad z pročištění štěrkového lože    523,892*2,4235*0,3*1,85=704,6570</t>
  </si>
  <si>
    <t>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t>
  </si>
  <si>
    <t>Délka koleje na dřevěných pražcích x rozdělení x hmotnost dřevěného pražce x vzdálenost   213,352*1,64*0,1*40=1399,5891</t>
  </si>
  <si>
    <t>Délka koleje na dřevěných pražcích x rozdělení x hmotnost dřevěného pražce + hmotnost pražců z výměny pražců   (213,352*1,64+52)*0,1=40,1897</t>
  </si>
  <si>
    <t>(Délka demontované koleje na betonových pražcích+dřevěných pražcích x rozdělení x 2 x hmotnost PE podložky   ((322+213,352)*1,64*2+52*2)*0,00009=0,1674</t>
  </si>
  <si>
    <t>(Délka demontované koleje na betonových pražcích + dřevěných pražcích x rozdělení x 2 x hmotnost pryžové podložky   ((322+213,352)*1,64*2+(52*2))*0,000163=0,3032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</si>
</sst>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8">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0" fontId="44" fillId="0" borderId="0" xfId="0" applyFont="1" applyFill="1" applyAlignment="1">
      <alignment horizontal="left" vertical="top"/>
    </xf>
    <xf numFmtId="49" fontId="45" fillId="0" borderId="0" xfId="0" applyNumberFormat="1" applyFont="1" applyAlignment="1"/>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6"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6"/>
  <sheetViews>
    <sheetView showGridLines="0" tabSelected="1" view="pageBreakPreview" zoomScaleSheetLayoutView="100" workbookViewId="0">
      <pane xSplit="2" ySplit="10" topLeftCell="C35" activePane="bottomRight" state="frozen"/>
      <selection pane="topRight" activeCell="C1" sqref="C1"/>
      <selection pane="bottomLeft" activeCell="A11" sqref="A11"/>
      <selection pane="bottomRight" activeCell="H47" sqref="H47"/>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1" t="s">
        <v>28</v>
      </c>
      <c r="J1" s="313"/>
      <c r="K1" s="337">
        <f>ROUND(SUM(I12:I69,K12:K69)/2,2)</f>
        <v>0</v>
      </c>
      <c r="L1" s="267"/>
      <c r="M1" s="30"/>
      <c r="N1" s="93" t="s">
        <v>41</v>
      </c>
      <c r="O1" s="94">
        <v>1</v>
      </c>
      <c r="P1" s="81">
        <f>K1/O1</f>
        <v>0</v>
      </c>
      <c r="Q1" s="63" t="s">
        <v>34</v>
      </c>
      <c r="U1" s="311" t="s">
        <v>28</v>
      </c>
      <c r="V1" s="312"/>
      <c r="W1" s="311" t="s">
        <v>29</v>
      </c>
      <c r="X1" s="312"/>
      <c r="Y1" s="311" t="s">
        <v>30</v>
      </c>
      <c r="Z1" s="312"/>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42233</v>
      </c>
    </row>
    <row r="4" spans="1:26" ht="45" customHeight="1" x14ac:dyDescent="0.2">
      <c r="A4" s="259" t="s">
        <v>4</v>
      </c>
      <c r="B4" s="260"/>
      <c r="C4" s="76" t="s">
        <v>66</v>
      </c>
      <c r="D4" s="68" t="s">
        <v>55</v>
      </c>
      <c r="E4" s="70"/>
      <c r="F4" s="263"/>
      <c r="G4" s="264"/>
      <c r="H4" s="264"/>
      <c r="I4" s="59" t="s">
        <v>5</v>
      </c>
      <c r="J4" s="66" t="s">
        <v>65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6"/>
      <c r="N5" s="326"/>
      <c r="O5" s="326"/>
      <c r="Q5" s="61" t="s">
        <v>37</v>
      </c>
      <c r="R5" s="24"/>
      <c r="S5" s="24"/>
    </row>
    <row r="6" spans="1:26" ht="32.25" customHeight="1" x14ac:dyDescent="0.2">
      <c r="A6" s="5" t="s">
        <v>11</v>
      </c>
      <c r="B6" s="41"/>
      <c r="C6" s="41"/>
      <c r="D6" s="6"/>
      <c r="E6" s="83"/>
      <c r="F6" s="11"/>
      <c r="G6" s="6"/>
      <c r="H6" s="319" t="s">
        <v>12</v>
      </c>
      <c r="I6" s="320"/>
      <c r="J6" s="320"/>
      <c r="K6" s="321"/>
      <c r="L6" s="53"/>
      <c r="M6" s="317" t="s">
        <v>2</v>
      </c>
      <c r="N6" s="317" t="s">
        <v>3</v>
      </c>
      <c r="O6" s="314" t="s">
        <v>31</v>
      </c>
      <c r="P6" s="314" t="s">
        <v>35</v>
      </c>
      <c r="Q6" s="61" t="s">
        <v>32</v>
      </c>
      <c r="R6" s="62"/>
      <c r="S6" s="24"/>
    </row>
    <row r="7" spans="1:26" x14ac:dyDescent="0.2">
      <c r="A7" s="7" t="s">
        <v>13</v>
      </c>
      <c r="B7" s="42" t="s">
        <v>14</v>
      </c>
      <c r="C7" s="46"/>
      <c r="D7" s="8" t="s">
        <v>15</v>
      </c>
      <c r="E7" s="84"/>
      <c r="F7" s="12" t="s">
        <v>16</v>
      </c>
      <c r="G7" s="8" t="s">
        <v>17</v>
      </c>
      <c r="H7" s="37" t="s">
        <v>18</v>
      </c>
      <c r="I7" s="13"/>
      <c r="J7" s="322" t="s">
        <v>19</v>
      </c>
      <c r="K7" s="323"/>
      <c r="L7" s="54"/>
      <c r="M7" s="318"/>
      <c r="N7" s="318"/>
      <c r="O7" s="324"/>
      <c r="P7" s="315"/>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8"/>
      <c r="N8" s="318"/>
      <c r="O8" s="325"/>
      <c r="P8" s="316"/>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0">
        <v>1</v>
      </c>
      <c r="B12" s="282">
        <v>3100</v>
      </c>
      <c r="C12" s="281" t="s">
        <v>67</v>
      </c>
      <c r="D12" s="282" t="s">
        <v>68</v>
      </c>
      <c r="E12" s="284">
        <v>1</v>
      </c>
      <c r="F12" s="236"/>
      <c r="G12" s="237"/>
      <c r="H12" s="238"/>
      <c r="I12" s="240">
        <f>ROUND(E12*H12,2)</f>
        <v>0</v>
      </c>
      <c r="J12" s="276"/>
      <c r="K12" s="240">
        <f>ROUND(E12*J12,2)</f>
        <v>0</v>
      </c>
      <c r="L12" s="270"/>
      <c r="M12" s="231" t="s">
        <v>59</v>
      </c>
      <c r="N12" s="241" t="s">
        <v>60</v>
      </c>
      <c r="O12" s="308" t="s">
        <v>42</v>
      </c>
      <c r="P12" s="305"/>
      <c r="R12" s="72">
        <f t="shared" ref="R12:R71" si="0">LEN(C12)</f>
        <v>46</v>
      </c>
      <c r="S12" s="72"/>
    </row>
    <row r="13" spans="1:26" s="71" customFormat="1" ht="12.95" customHeight="1" x14ac:dyDescent="0.2">
      <c r="A13" s="280">
        <v>2</v>
      </c>
      <c r="B13" s="282">
        <v>2944</v>
      </c>
      <c r="C13" s="281" t="s">
        <v>69</v>
      </c>
      <c r="D13" s="282" t="s">
        <v>70</v>
      </c>
      <c r="E13" s="284">
        <v>1</v>
      </c>
      <c r="F13" s="236"/>
      <c r="G13" s="237"/>
      <c r="H13" s="238"/>
      <c r="I13" s="240">
        <f t="shared" ref="I13:I69" si="1">ROUND(E13*H13,2)</f>
        <v>0</v>
      </c>
      <c r="J13" s="276"/>
      <c r="K13" s="240">
        <f t="shared" ref="K13:K69" si="2">ROUND(E13*J13,2)</f>
        <v>0</v>
      </c>
      <c r="L13" s="270"/>
      <c r="M13" s="231" t="s">
        <v>59</v>
      </c>
      <c r="N13" s="241" t="s">
        <v>60</v>
      </c>
      <c r="O13" s="308" t="s">
        <v>42</v>
      </c>
      <c r="P13" s="98"/>
      <c r="R13" s="72">
        <f t="shared" si="0"/>
        <v>40</v>
      </c>
      <c r="S13" s="72"/>
    </row>
    <row r="14" spans="1:26" s="71" customFormat="1" ht="12.95" customHeight="1" x14ac:dyDescent="0.2">
      <c r="A14" s="280">
        <v>3</v>
      </c>
      <c r="B14" s="282">
        <v>15150</v>
      </c>
      <c r="C14" s="281" t="s">
        <v>71</v>
      </c>
      <c r="D14" s="282" t="s">
        <v>72</v>
      </c>
      <c r="E14" s="284">
        <v>704.65700000000004</v>
      </c>
      <c r="F14" s="236"/>
      <c r="G14" s="237"/>
      <c r="H14" s="238"/>
      <c r="I14" s="240">
        <f t="shared" si="1"/>
        <v>0</v>
      </c>
      <c r="J14" s="276"/>
      <c r="K14" s="240">
        <f t="shared" si="2"/>
        <v>0</v>
      </c>
      <c r="L14" s="270"/>
      <c r="M14" s="231" t="s">
        <v>59</v>
      </c>
      <c r="N14" s="241" t="s">
        <v>60</v>
      </c>
      <c r="O14" s="308" t="s">
        <v>127</v>
      </c>
      <c r="P14" s="309" t="s">
        <v>201</v>
      </c>
      <c r="R14" s="72">
        <f t="shared" si="0"/>
        <v>130</v>
      </c>
      <c r="S14" s="72"/>
    </row>
    <row r="15" spans="1:26" s="71" customFormat="1" ht="12.95" customHeight="1" x14ac:dyDescent="0.2">
      <c r="A15" s="280">
        <v>4</v>
      </c>
      <c r="B15" s="282">
        <v>15210</v>
      </c>
      <c r="C15" s="281" t="s">
        <v>73</v>
      </c>
      <c r="D15" s="282" t="s">
        <v>72</v>
      </c>
      <c r="E15" s="284">
        <v>143.6378</v>
      </c>
      <c r="F15" s="236"/>
      <c r="G15" s="237"/>
      <c r="H15" s="238"/>
      <c r="I15" s="240">
        <f t="shared" si="1"/>
        <v>0</v>
      </c>
      <c r="J15" s="276"/>
      <c r="K15" s="240">
        <f t="shared" si="2"/>
        <v>0</v>
      </c>
      <c r="L15" s="270"/>
      <c r="M15" s="231" t="s">
        <v>59</v>
      </c>
      <c r="N15" s="241" t="s">
        <v>60</v>
      </c>
      <c r="O15" s="308" t="s">
        <v>127</v>
      </c>
      <c r="P15" s="309" t="s">
        <v>152</v>
      </c>
      <c r="R15" s="72">
        <f t="shared" si="0"/>
        <v>84</v>
      </c>
      <c r="S15" s="72"/>
    </row>
    <row r="16" spans="1:26" s="71" customFormat="1" ht="12.95" customHeight="1" x14ac:dyDescent="0.2">
      <c r="A16" s="280">
        <v>5</v>
      </c>
      <c r="B16" s="282">
        <v>15250</v>
      </c>
      <c r="C16" s="281" t="s">
        <v>74</v>
      </c>
      <c r="D16" s="282" t="s">
        <v>72</v>
      </c>
      <c r="E16" s="284">
        <v>0.16739999999999999</v>
      </c>
      <c r="F16" s="236"/>
      <c r="G16" s="237"/>
      <c r="H16" s="238"/>
      <c r="I16" s="240">
        <f t="shared" si="1"/>
        <v>0</v>
      </c>
      <c r="J16" s="276"/>
      <c r="K16" s="240">
        <f t="shared" si="2"/>
        <v>0</v>
      </c>
      <c r="L16" s="270"/>
      <c r="M16" s="231" t="s">
        <v>59</v>
      </c>
      <c r="N16" s="241" t="s">
        <v>60</v>
      </c>
      <c r="O16" s="308" t="s">
        <v>127</v>
      </c>
      <c r="P16" s="309" t="s">
        <v>205</v>
      </c>
      <c r="R16" s="72">
        <f t="shared" si="0"/>
        <v>95</v>
      </c>
      <c r="S16" s="72"/>
    </row>
    <row r="17" spans="1:19" s="71" customFormat="1" ht="12.95" customHeight="1" x14ac:dyDescent="0.2">
      <c r="A17" s="280">
        <v>6</v>
      </c>
      <c r="B17" s="282">
        <v>15260</v>
      </c>
      <c r="C17" s="281" t="s">
        <v>75</v>
      </c>
      <c r="D17" s="282" t="s">
        <v>72</v>
      </c>
      <c r="E17" s="284">
        <v>0.30320000000000003</v>
      </c>
      <c r="F17" s="236"/>
      <c r="G17" s="237"/>
      <c r="H17" s="238"/>
      <c r="I17" s="240">
        <f t="shared" si="1"/>
        <v>0</v>
      </c>
      <c r="J17" s="276"/>
      <c r="K17" s="240">
        <f t="shared" si="2"/>
        <v>0</v>
      </c>
      <c r="L17" s="270"/>
      <c r="M17" s="231" t="s">
        <v>59</v>
      </c>
      <c r="N17" s="241" t="s">
        <v>60</v>
      </c>
      <c r="O17" s="308" t="s">
        <v>127</v>
      </c>
      <c r="P17" s="309" t="s">
        <v>206</v>
      </c>
      <c r="R17" s="72">
        <f t="shared" si="0"/>
        <v>88</v>
      </c>
      <c r="S17" s="72"/>
    </row>
    <row r="18" spans="1:19" s="71" customFormat="1" ht="12.95" customHeight="1" x14ac:dyDescent="0.2">
      <c r="A18" s="280">
        <v>7</v>
      </c>
      <c r="B18" s="282">
        <v>15520</v>
      </c>
      <c r="C18" s="281" t="s">
        <v>76</v>
      </c>
      <c r="D18" s="282" t="s">
        <v>72</v>
      </c>
      <c r="E18" s="284">
        <v>40.189700000000002</v>
      </c>
      <c r="F18" s="236"/>
      <c r="G18" s="237"/>
      <c r="H18" s="238"/>
      <c r="I18" s="240">
        <f t="shared" si="1"/>
        <v>0</v>
      </c>
      <c r="J18" s="276"/>
      <c r="K18" s="240">
        <f t="shared" si="2"/>
        <v>0</v>
      </c>
      <c r="L18" s="270"/>
      <c r="M18" s="231" t="s">
        <v>59</v>
      </c>
      <c r="N18" s="241" t="s">
        <v>60</v>
      </c>
      <c r="O18" s="308" t="s">
        <v>127</v>
      </c>
      <c r="P18" s="309" t="s">
        <v>204</v>
      </c>
      <c r="R18" s="72">
        <f t="shared" si="0"/>
        <v>80</v>
      </c>
      <c r="S18" s="72"/>
    </row>
    <row r="19" spans="1:19" s="71" customFormat="1" ht="12.95" customHeight="1" x14ac:dyDescent="0.2">
      <c r="A19" s="280">
        <v>8</v>
      </c>
      <c r="B19" s="282">
        <v>15140</v>
      </c>
      <c r="C19" s="281" t="s">
        <v>77</v>
      </c>
      <c r="D19" s="282" t="s">
        <v>72</v>
      </c>
      <c r="E19" s="284">
        <v>4.9119999999999999</v>
      </c>
      <c r="F19" s="236"/>
      <c r="G19" s="237"/>
      <c r="H19" s="238"/>
      <c r="I19" s="240">
        <f t="shared" si="1"/>
        <v>0</v>
      </c>
      <c r="J19" s="276"/>
      <c r="K19" s="240">
        <f t="shared" si="2"/>
        <v>0</v>
      </c>
      <c r="L19" s="270"/>
      <c r="M19" s="231" t="s">
        <v>59</v>
      </c>
      <c r="N19" s="241" t="s">
        <v>60</v>
      </c>
      <c r="O19" s="308" t="s">
        <v>127</v>
      </c>
      <c r="P19" s="309" t="s">
        <v>153</v>
      </c>
      <c r="R19" s="72">
        <f t="shared" si="0"/>
        <v>93</v>
      </c>
      <c r="S19" s="72"/>
    </row>
    <row r="20" spans="1:19" s="71" customFormat="1" ht="12.95" customHeight="1" x14ac:dyDescent="0.2">
      <c r="A20" s="280">
        <v>9</v>
      </c>
      <c r="B20" s="282">
        <v>514000</v>
      </c>
      <c r="C20" s="281" t="s">
        <v>78</v>
      </c>
      <c r="D20" s="282" t="s">
        <v>79</v>
      </c>
      <c r="E20" s="284">
        <v>1269.6523</v>
      </c>
      <c r="F20" s="236"/>
      <c r="G20" s="237"/>
      <c r="H20" s="238"/>
      <c r="I20" s="240">
        <f t="shared" si="1"/>
        <v>0</v>
      </c>
      <c r="J20" s="276"/>
      <c r="K20" s="240">
        <f t="shared" si="2"/>
        <v>0</v>
      </c>
      <c r="L20" s="270"/>
      <c r="M20" s="231" t="s">
        <v>59</v>
      </c>
      <c r="N20" s="241" t="s">
        <v>60</v>
      </c>
      <c r="O20" s="308" t="s">
        <v>128</v>
      </c>
      <c r="P20" s="309" t="s">
        <v>198</v>
      </c>
      <c r="R20" s="72">
        <f t="shared" si="0"/>
        <v>26</v>
      </c>
      <c r="S20" s="72"/>
    </row>
    <row r="21" spans="1:19" s="71" customFormat="1" ht="12.95" customHeight="1" x14ac:dyDescent="0.2">
      <c r="A21" s="280">
        <v>10</v>
      </c>
      <c r="B21" s="282">
        <v>125738</v>
      </c>
      <c r="C21" s="281" t="s">
        <v>80</v>
      </c>
      <c r="D21" s="282" t="s">
        <v>81</v>
      </c>
      <c r="E21" s="284">
        <v>380.89569999999998</v>
      </c>
      <c r="F21" s="236"/>
      <c r="G21" s="237"/>
      <c r="H21" s="238"/>
      <c r="I21" s="240">
        <f t="shared" si="1"/>
        <v>0</v>
      </c>
      <c r="J21" s="276"/>
      <c r="K21" s="240">
        <f t="shared" si="2"/>
        <v>0</v>
      </c>
      <c r="L21" s="270"/>
      <c r="M21" s="231" t="s">
        <v>59</v>
      </c>
      <c r="N21" s="241" t="s">
        <v>60</v>
      </c>
      <c r="O21" s="308" t="s">
        <v>129</v>
      </c>
      <c r="P21" s="309" t="s">
        <v>199</v>
      </c>
      <c r="R21" s="72">
        <f t="shared" si="0"/>
        <v>87</v>
      </c>
      <c r="S21" s="72"/>
    </row>
    <row r="22" spans="1:19" s="71" customFormat="1" ht="12.95" customHeight="1" x14ac:dyDescent="0.2">
      <c r="A22" s="280">
        <v>11</v>
      </c>
      <c r="B22" s="282">
        <v>125739</v>
      </c>
      <c r="C22" s="281" t="s">
        <v>82</v>
      </c>
      <c r="D22" s="282" t="s">
        <v>81</v>
      </c>
      <c r="E22" s="284">
        <v>3808.9567999999999</v>
      </c>
      <c r="F22" s="236"/>
      <c r="G22" s="237"/>
      <c r="H22" s="238"/>
      <c r="I22" s="240">
        <f t="shared" si="1"/>
        <v>0</v>
      </c>
      <c r="J22" s="276"/>
      <c r="K22" s="240">
        <f t="shared" si="2"/>
        <v>0</v>
      </c>
      <c r="L22" s="270"/>
      <c r="M22" s="231" t="s">
        <v>59</v>
      </c>
      <c r="N22" s="241" t="s">
        <v>60</v>
      </c>
      <c r="O22" s="308" t="s">
        <v>130</v>
      </c>
      <c r="P22" s="309" t="s">
        <v>200</v>
      </c>
      <c r="R22" s="72">
        <f t="shared" si="0"/>
        <v>95</v>
      </c>
      <c r="S22" s="72"/>
    </row>
    <row r="23" spans="1:19" s="71" customFormat="1" ht="12.95" customHeight="1" x14ac:dyDescent="0.2">
      <c r="A23" s="280">
        <v>12</v>
      </c>
      <c r="B23" s="282">
        <v>513550</v>
      </c>
      <c r="C23" s="281" t="s">
        <v>83</v>
      </c>
      <c r="D23" s="282" t="s">
        <v>79</v>
      </c>
      <c r="E23" s="284">
        <v>596.62879999999996</v>
      </c>
      <c r="F23" s="236"/>
      <c r="G23" s="237"/>
      <c r="H23" s="238"/>
      <c r="I23" s="240">
        <f t="shared" si="1"/>
        <v>0</v>
      </c>
      <c r="J23" s="276"/>
      <c r="K23" s="240">
        <f t="shared" si="2"/>
        <v>0</v>
      </c>
      <c r="L23" s="270"/>
      <c r="M23" s="231" t="s">
        <v>59</v>
      </c>
      <c r="N23" s="241" t="s">
        <v>60</v>
      </c>
      <c r="O23" s="308" t="s">
        <v>131</v>
      </c>
      <c r="P23" s="309" t="s">
        <v>202</v>
      </c>
      <c r="R23" s="72">
        <f t="shared" si="0"/>
        <v>60</v>
      </c>
      <c r="S23" s="72"/>
    </row>
    <row r="24" spans="1:19" s="71" customFormat="1" ht="12.95" customHeight="1" x14ac:dyDescent="0.2">
      <c r="A24" s="280">
        <v>13</v>
      </c>
      <c r="B24" s="282">
        <v>524352</v>
      </c>
      <c r="C24" s="281" t="s">
        <v>84</v>
      </c>
      <c r="D24" s="282" t="s">
        <v>85</v>
      </c>
      <c r="E24" s="284">
        <v>510.892</v>
      </c>
      <c r="F24" s="236"/>
      <c r="G24" s="237"/>
      <c r="H24" s="238"/>
      <c r="I24" s="240">
        <f t="shared" si="1"/>
        <v>0</v>
      </c>
      <c r="J24" s="276"/>
      <c r="K24" s="240">
        <f t="shared" si="2"/>
        <v>0</v>
      </c>
      <c r="L24" s="270"/>
      <c r="M24" s="231" t="s">
        <v>59</v>
      </c>
      <c r="N24" s="241" t="s">
        <v>60</v>
      </c>
      <c r="O24" s="308" t="s">
        <v>132</v>
      </c>
      <c r="P24" s="309" t="s">
        <v>193</v>
      </c>
      <c r="R24" s="72">
        <f t="shared" si="0"/>
        <v>85</v>
      </c>
      <c r="S24" s="72"/>
    </row>
    <row r="25" spans="1:19" s="71" customFormat="1" ht="12.95" customHeight="1" x14ac:dyDescent="0.2">
      <c r="A25" s="280">
        <v>14</v>
      </c>
      <c r="B25" s="282">
        <v>524312</v>
      </c>
      <c r="C25" s="281" t="s">
        <v>86</v>
      </c>
      <c r="D25" s="282" t="s">
        <v>85</v>
      </c>
      <c r="E25" s="284">
        <v>13</v>
      </c>
      <c r="F25" s="236"/>
      <c r="G25" s="237"/>
      <c r="H25" s="238"/>
      <c r="I25" s="240">
        <f t="shared" si="1"/>
        <v>0</v>
      </c>
      <c r="J25" s="276"/>
      <c r="K25" s="240">
        <f t="shared" si="2"/>
        <v>0</v>
      </c>
      <c r="L25" s="270"/>
      <c r="M25" s="231" t="s">
        <v>59</v>
      </c>
      <c r="N25" s="241" t="s">
        <v>60</v>
      </c>
      <c r="O25" s="308" t="s">
        <v>133</v>
      </c>
      <c r="P25" s="306"/>
      <c r="R25" s="72">
        <f t="shared" si="0"/>
        <v>66</v>
      </c>
      <c r="S25" s="72"/>
    </row>
    <row r="26" spans="1:19" s="71" customFormat="1" ht="12.95" customHeight="1" x14ac:dyDescent="0.2">
      <c r="A26" s="280">
        <v>18</v>
      </c>
      <c r="B26" s="282">
        <v>545111</v>
      </c>
      <c r="C26" s="281" t="s">
        <v>88</v>
      </c>
      <c r="D26" s="282" t="s">
        <v>87</v>
      </c>
      <c r="E26" s="284">
        <v>16</v>
      </c>
      <c r="F26" s="236"/>
      <c r="G26" s="237"/>
      <c r="H26" s="238"/>
      <c r="I26" s="240">
        <f t="shared" si="1"/>
        <v>0</v>
      </c>
      <c r="J26" s="277"/>
      <c r="K26" s="240">
        <f t="shared" si="2"/>
        <v>0</v>
      </c>
      <c r="L26" s="270"/>
      <c r="M26" s="231" t="s">
        <v>59</v>
      </c>
      <c r="N26" s="241" t="s">
        <v>60</v>
      </c>
      <c r="O26" s="308" t="s">
        <v>134</v>
      </c>
      <c r="P26" s="309" t="s">
        <v>154</v>
      </c>
      <c r="R26" s="72">
        <f t="shared" si="0"/>
        <v>53</v>
      </c>
      <c r="S26" s="72"/>
    </row>
    <row r="27" spans="1:19" s="71" customFormat="1" ht="12.95" customHeight="1" x14ac:dyDescent="0.2">
      <c r="A27" s="280">
        <v>19</v>
      </c>
      <c r="B27" s="282">
        <v>545112</v>
      </c>
      <c r="C27" s="281" t="s">
        <v>89</v>
      </c>
      <c r="D27" s="282" t="s">
        <v>87</v>
      </c>
      <c r="E27" s="284">
        <v>24</v>
      </c>
      <c r="F27" s="236"/>
      <c r="G27" s="237"/>
      <c r="H27" s="238"/>
      <c r="I27" s="240">
        <f t="shared" si="1"/>
        <v>0</v>
      </c>
      <c r="J27" s="277"/>
      <c r="K27" s="240">
        <f t="shared" si="2"/>
        <v>0</v>
      </c>
      <c r="L27" s="270"/>
      <c r="M27" s="231" t="s">
        <v>59</v>
      </c>
      <c r="N27" s="241" t="s">
        <v>60</v>
      </c>
      <c r="O27" s="308" t="s">
        <v>134</v>
      </c>
      <c r="P27" s="309" t="s">
        <v>155</v>
      </c>
      <c r="R27" s="72">
        <f t="shared" si="0"/>
        <v>50</v>
      </c>
      <c r="S27" s="72"/>
    </row>
    <row r="28" spans="1:19" s="71" customFormat="1" ht="12.95" customHeight="1" x14ac:dyDescent="0.2">
      <c r="A28" s="280">
        <v>20</v>
      </c>
      <c r="B28" s="282">
        <v>545122</v>
      </c>
      <c r="C28" s="281" t="s">
        <v>90</v>
      </c>
      <c r="D28" s="282" t="s">
        <v>87</v>
      </c>
      <c r="E28" s="284">
        <v>6</v>
      </c>
      <c r="F28" s="236"/>
      <c r="G28" s="237"/>
      <c r="H28" s="238"/>
      <c r="I28" s="240">
        <f t="shared" si="1"/>
        <v>0</v>
      </c>
      <c r="J28" s="277"/>
      <c r="K28" s="240">
        <f t="shared" si="2"/>
        <v>0</v>
      </c>
      <c r="L28" s="270"/>
      <c r="M28" s="231" t="s">
        <v>59</v>
      </c>
      <c r="N28" s="241" t="s">
        <v>60</v>
      </c>
      <c r="O28" s="308" t="s">
        <v>134</v>
      </c>
      <c r="P28" s="306"/>
      <c r="R28" s="72">
        <f t="shared" si="0"/>
        <v>47</v>
      </c>
      <c r="S28" s="72"/>
    </row>
    <row r="29" spans="1:19" s="71" customFormat="1" ht="12.95" customHeight="1" x14ac:dyDescent="0.2">
      <c r="A29" s="280">
        <v>21</v>
      </c>
      <c r="B29" s="282" t="s">
        <v>91</v>
      </c>
      <c r="C29" s="281" t="s">
        <v>92</v>
      </c>
      <c r="D29" s="282" t="s">
        <v>85</v>
      </c>
      <c r="E29" s="284">
        <v>2226</v>
      </c>
      <c r="F29" s="236"/>
      <c r="G29" s="237"/>
      <c r="H29" s="238"/>
      <c r="I29" s="240">
        <f t="shared" si="1"/>
        <v>0</v>
      </c>
      <c r="J29" s="277"/>
      <c r="K29" s="240">
        <f t="shared" si="2"/>
        <v>0</v>
      </c>
      <c r="L29" s="270"/>
      <c r="M29" s="231" t="s">
        <v>59</v>
      </c>
      <c r="N29" s="241" t="s">
        <v>60</v>
      </c>
      <c r="O29" s="308" t="s">
        <v>135</v>
      </c>
      <c r="P29" s="309" t="s">
        <v>156</v>
      </c>
      <c r="R29" s="72">
        <f t="shared" si="0"/>
        <v>33</v>
      </c>
      <c r="S29" s="72"/>
    </row>
    <row r="30" spans="1:19" s="71" customFormat="1" ht="12.95" customHeight="1" x14ac:dyDescent="0.2">
      <c r="A30" s="280">
        <v>22</v>
      </c>
      <c r="B30" s="282">
        <v>549510</v>
      </c>
      <c r="C30" s="281" t="s">
        <v>93</v>
      </c>
      <c r="D30" s="282" t="s">
        <v>87</v>
      </c>
      <c r="E30" s="284">
        <v>40</v>
      </c>
      <c r="F30" s="236"/>
      <c r="G30" s="237"/>
      <c r="H30" s="238"/>
      <c r="I30" s="240">
        <f t="shared" si="1"/>
        <v>0</v>
      </c>
      <c r="J30" s="277"/>
      <c r="K30" s="240">
        <f t="shared" si="2"/>
        <v>0</v>
      </c>
      <c r="L30" s="270"/>
      <c r="M30" s="231" t="s">
        <v>59</v>
      </c>
      <c r="N30" s="241" t="s">
        <v>60</v>
      </c>
      <c r="O30" s="308" t="s">
        <v>136</v>
      </c>
      <c r="P30" s="309" t="s">
        <v>157</v>
      </c>
      <c r="R30" s="72">
        <f t="shared" si="0"/>
        <v>34</v>
      </c>
      <c r="S30" s="72"/>
    </row>
    <row r="31" spans="1:19" s="71" customFormat="1" ht="12.95" customHeight="1" x14ac:dyDescent="0.2">
      <c r="A31" s="280">
        <v>23</v>
      </c>
      <c r="B31" s="282">
        <v>542121</v>
      </c>
      <c r="C31" s="281" t="s">
        <v>94</v>
      </c>
      <c r="D31" s="282" t="s">
        <v>85</v>
      </c>
      <c r="E31" s="284">
        <v>3450</v>
      </c>
      <c r="F31" s="236"/>
      <c r="G31" s="237"/>
      <c r="H31" s="238"/>
      <c r="I31" s="240">
        <f t="shared" si="1"/>
        <v>0</v>
      </c>
      <c r="J31" s="277"/>
      <c r="K31" s="240">
        <f t="shared" si="2"/>
        <v>0</v>
      </c>
      <c r="L31" s="270"/>
      <c r="M31" s="231" t="s">
        <v>59</v>
      </c>
      <c r="N31" s="241" t="s">
        <v>60</v>
      </c>
      <c r="O31" s="308" t="s">
        <v>137</v>
      </c>
      <c r="P31" s="309" t="s">
        <v>158</v>
      </c>
      <c r="R31" s="72">
        <f t="shared" si="0"/>
        <v>67</v>
      </c>
      <c r="S31" s="72"/>
    </row>
    <row r="32" spans="1:19" s="71" customFormat="1" ht="12.95" customHeight="1" x14ac:dyDescent="0.2">
      <c r="A32" s="280">
        <v>24</v>
      </c>
      <c r="B32" s="282">
        <v>542211</v>
      </c>
      <c r="C32" s="281" t="s">
        <v>95</v>
      </c>
      <c r="D32" s="282" t="s">
        <v>85</v>
      </c>
      <c r="E32" s="284">
        <v>65.343999999999994</v>
      </c>
      <c r="F32" s="236"/>
      <c r="G32" s="237"/>
      <c r="H32" s="238"/>
      <c r="I32" s="240">
        <f t="shared" si="1"/>
        <v>0</v>
      </c>
      <c r="J32" s="277"/>
      <c r="K32" s="240">
        <f t="shared" si="2"/>
        <v>0</v>
      </c>
      <c r="L32" s="270"/>
      <c r="M32" s="231" t="s">
        <v>59</v>
      </c>
      <c r="N32" s="241" t="s">
        <v>60</v>
      </c>
      <c r="O32" s="308" t="s">
        <v>137</v>
      </c>
      <c r="P32" s="309" t="s">
        <v>159</v>
      </c>
      <c r="R32" s="72">
        <f t="shared" si="0"/>
        <v>80</v>
      </c>
      <c r="S32" s="72"/>
    </row>
    <row r="33" spans="1:20" s="71" customFormat="1" ht="12.95" customHeight="1" x14ac:dyDescent="0.2">
      <c r="A33" s="280">
        <v>25</v>
      </c>
      <c r="B33" s="282">
        <v>545210</v>
      </c>
      <c r="C33" s="281" t="s">
        <v>96</v>
      </c>
      <c r="D33" s="282" t="s">
        <v>87</v>
      </c>
      <c r="E33" s="284">
        <v>6</v>
      </c>
      <c r="F33" s="236"/>
      <c r="G33" s="237"/>
      <c r="H33" s="238"/>
      <c r="I33" s="240">
        <f t="shared" si="1"/>
        <v>0</v>
      </c>
      <c r="J33" s="277"/>
      <c r="K33" s="240">
        <f t="shared" si="2"/>
        <v>0</v>
      </c>
      <c r="L33" s="270"/>
      <c r="M33" s="231" t="s">
        <v>59</v>
      </c>
      <c r="N33" s="241" t="s">
        <v>60</v>
      </c>
      <c r="O33" s="308" t="s">
        <v>138</v>
      </c>
      <c r="P33" s="309" t="s">
        <v>189</v>
      </c>
      <c r="R33" s="72">
        <f t="shared" si="0"/>
        <v>32</v>
      </c>
      <c r="S33" s="72"/>
      <c r="T33" s="99"/>
    </row>
    <row r="34" spans="1:20" s="71" customFormat="1" ht="12.95" customHeight="1" x14ac:dyDescent="0.2">
      <c r="A34" s="280">
        <v>26</v>
      </c>
      <c r="B34" s="282">
        <v>545240</v>
      </c>
      <c r="C34" s="281" t="s">
        <v>188</v>
      </c>
      <c r="D34" s="282" t="s">
        <v>87</v>
      </c>
      <c r="E34" s="284">
        <v>2</v>
      </c>
      <c r="F34" s="236"/>
      <c r="G34" s="237"/>
      <c r="H34" s="238"/>
      <c r="I34" s="240">
        <f t="shared" si="1"/>
        <v>0</v>
      </c>
      <c r="J34" s="277"/>
      <c r="K34" s="240">
        <f t="shared" si="2"/>
        <v>0</v>
      </c>
      <c r="L34" s="270"/>
      <c r="M34" s="231" t="s">
        <v>59</v>
      </c>
      <c r="N34" s="241" t="s">
        <v>60</v>
      </c>
      <c r="O34" s="308" t="s">
        <v>139</v>
      </c>
      <c r="P34" s="309" t="s">
        <v>187</v>
      </c>
      <c r="R34" s="72">
        <f t="shared" si="0"/>
        <v>31</v>
      </c>
      <c r="S34" s="72"/>
    </row>
    <row r="35" spans="1:20" s="71" customFormat="1" ht="12.95" customHeight="1" x14ac:dyDescent="0.2">
      <c r="A35" s="280">
        <v>27</v>
      </c>
      <c r="B35" s="282">
        <v>549420</v>
      </c>
      <c r="C35" s="281" t="s">
        <v>181</v>
      </c>
      <c r="D35" s="282" t="s">
        <v>85</v>
      </c>
      <c r="E35" s="284">
        <v>30</v>
      </c>
      <c r="F35" s="236"/>
      <c r="G35" s="237"/>
      <c r="H35" s="238"/>
      <c r="I35" s="240">
        <f t="shared" si="1"/>
        <v>0</v>
      </c>
      <c r="J35" s="277"/>
      <c r="K35" s="240">
        <f t="shared" si="2"/>
        <v>0</v>
      </c>
      <c r="L35" s="270"/>
      <c r="M35" s="231" t="s">
        <v>59</v>
      </c>
      <c r="N35" s="241" t="s">
        <v>60</v>
      </c>
      <c r="O35" s="308" t="s">
        <v>182</v>
      </c>
      <c r="P35" s="309" t="s">
        <v>183</v>
      </c>
      <c r="R35" s="72"/>
      <c r="S35" s="72"/>
    </row>
    <row r="36" spans="1:20" s="71" customFormat="1" ht="12.95" customHeight="1" x14ac:dyDescent="0.2">
      <c r="A36" s="280">
        <v>28</v>
      </c>
      <c r="B36" s="282">
        <v>923111</v>
      </c>
      <c r="C36" s="281" t="s">
        <v>97</v>
      </c>
      <c r="D36" s="282" t="s">
        <v>87</v>
      </c>
      <c r="E36" s="284">
        <v>2</v>
      </c>
      <c r="F36" s="236"/>
      <c r="G36" s="237"/>
      <c r="H36" s="238"/>
      <c r="I36" s="240">
        <f t="shared" si="1"/>
        <v>0</v>
      </c>
      <c r="J36" s="277"/>
      <c r="K36" s="240">
        <f t="shared" si="2"/>
        <v>0</v>
      </c>
      <c r="L36" s="270"/>
      <c r="M36" s="231" t="s">
        <v>59</v>
      </c>
      <c r="N36" s="241" t="s">
        <v>60</v>
      </c>
      <c r="O36" s="308" t="s">
        <v>140</v>
      </c>
      <c r="P36" s="309" t="s">
        <v>160</v>
      </c>
      <c r="R36" s="72">
        <f t="shared" si="0"/>
        <v>13</v>
      </c>
      <c r="S36" s="72"/>
    </row>
    <row r="37" spans="1:20" s="71" customFormat="1" ht="12.95" customHeight="1" x14ac:dyDescent="0.2">
      <c r="A37" s="280">
        <v>29</v>
      </c>
      <c r="B37" s="282">
        <v>923121</v>
      </c>
      <c r="C37" s="281" t="s">
        <v>98</v>
      </c>
      <c r="D37" s="282" t="s">
        <v>87</v>
      </c>
      <c r="E37" s="284">
        <v>20</v>
      </c>
      <c r="F37" s="236"/>
      <c r="G37" s="237"/>
      <c r="H37" s="238"/>
      <c r="I37" s="240">
        <f t="shared" si="1"/>
        <v>0</v>
      </c>
      <c r="J37" s="277"/>
      <c r="K37" s="240">
        <f t="shared" si="2"/>
        <v>0</v>
      </c>
      <c r="L37" s="270"/>
      <c r="M37" s="231" t="s">
        <v>59</v>
      </c>
      <c r="N37" s="241" t="s">
        <v>60</v>
      </c>
      <c r="O37" s="308" t="s">
        <v>140</v>
      </c>
      <c r="P37" s="309" t="s">
        <v>161</v>
      </c>
      <c r="R37" s="72">
        <f t="shared" si="0"/>
        <v>14</v>
      </c>
      <c r="S37" s="72"/>
    </row>
    <row r="38" spans="1:20" s="71" customFormat="1" ht="15" customHeight="1" x14ac:dyDescent="0.2">
      <c r="A38" s="280">
        <v>30</v>
      </c>
      <c r="B38" s="282">
        <v>923471</v>
      </c>
      <c r="C38" s="281" t="s">
        <v>99</v>
      </c>
      <c r="D38" s="282" t="s">
        <v>87</v>
      </c>
      <c r="E38" s="284">
        <v>18</v>
      </c>
      <c r="F38" s="236"/>
      <c r="G38" s="237"/>
      <c r="H38" s="238"/>
      <c r="I38" s="240">
        <f t="shared" si="1"/>
        <v>0</v>
      </c>
      <c r="J38" s="277"/>
      <c r="K38" s="240">
        <f t="shared" si="2"/>
        <v>0</v>
      </c>
      <c r="L38" s="270"/>
      <c r="M38" s="231" t="s">
        <v>59</v>
      </c>
      <c r="N38" s="241" t="s">
        <v>60</v>
      </c>
      <c r="O38" s="308" t="s">
        <v>141</v>
      </c>
      <c r="P38" s="309" t="s">
        <v>162</v>
      </c>
      <c r="R38" s="72">
        <f t="shared" si="0"/>
        <v>10</v>
      </c>
      <c r="S38" s="72"/>
    </row>
    <row r="39" spans="1:20" s="71" customFormat="1" ht="12.95" customHeight="1" x14ac:dyDescent="0.2">
      <c r="A39" s="280">
        <v>31</v>
      </c>
      <c r="B39" s="282">
        <v>923341</v>
      </c>
      <c r="C39" s="281" t="s">
        <v>100</v>
      </c>
      <c r="D39" s="282" t="s">
        <v>87</v>
      </c>
      <c r="E39" s="284">
        <v>15</v>
      </c>
      <c r="F39" s="236"/>
      <c r="G39" s="237"/>
      <c r="H39" s="238"/>
      <c r="I39" s="240">
        <f t="shared" si="1"/>
        <v>0</v>
      </c>
      <c r="J39" s="277"/>
      <c r="K39" s="240">
        <f t="shared" si="2"/>
        <v>0</v>
      </c>
      <c r="L39" s="270"/>
      <c r="M39" s="231" t="s">
        <v>59</v>
      </c>
      <c r="N39" s="241" t="s">
        <v>60</v>
      </c>
      <c r="O39" s="308" t="s">
        <v>141</v>
      </c>
      <c r="P39" s="309" t="s">
        <v>175</v>
      </c>
      <c r="R39" s="72">
        <f t="shared" si="0"/>
        <v>22</v>
      </c>
      <c r="S39" s="72"/>
    </row>
    <row r="40" spans="1:20" s="71" customFormat="1" ht="12.95" customHeight="1" x14ac:dyDescent="0.2">
      <c r="A40" s="280">
        <v>32</v>
      </c>
      <c r="B40" s="282">
        <v>923361</v>
      </c>
      <c r="C40" s="281" t="s">
        <v>101</v>
      </c>
      <c r="D40" s="282" t="s">
        <v>87</v>
      </c>
      <c r="E40" s="284">
        <v>4</v>
      </c>
      <c r="F40" s="236"/>
      <c r="G40" s="237"/>
      <c r="H40" s="238"/>
      <c r="I40" s="240">
        <f t="shared" si="1"/>
        <v>0</v>
      </c>
      <c r="J40" s="277"/>
      <c r="K40" s="240">
        <f t="shared" si="2"/>
        <v>0</v>
      </c>
      <c r="L40" s="270"/>
      <c r="M40" s="231" t="s">
        <v>59</v>
      </c>
      <c r="N40" s="241" t="s">
        <v>60</v>
      </c>
      <c r="O40" s="308" t="s">
        <v>141</v>
      </c>
      <c r="P40" s="309" t="s">
        <v>176</v>
      </c>
      <c r="R40" s="72">
        <f t="shared" si="0"/>
        <v>22</v>
      </c>
      <c r="S40" s="72"/>
    </row>
    <row r="41" spans="1:20" s="71" customFormat="1" ht="12.95" customHeight="1" x14ac:dyDescent="0.2">
      <c r="A41" s="280">
        <v>33</v>
      </c>
      <c r="B41" s="282">
        <v>923311</v>
      </c>
      <c r="C41" s="281" t="s">
        <v>102</v>
      </c>
      <c r="D41" s="282" t="s">
        <v>87</v>
      </c>
      <c r="E41" s="284">
        <v>1</v>
      </c>
      <c r="F41" s="236"/>
      <c r="G41" s="237"/>
      <c r="H41" s="238"/>
      <c r="I41" s="240">
        <f t="shared" si="1"/>
        <v>0</v>
      </c>
      <c r="J41" s="277"/>
      <c r="K41" s="240">
        <f t="shared" si="2"/>
        <v>0</v>
      </c>
      <c r="L41" s="270"/>
      <c r="M41" s="231" t="s">
        <v>59</v>
      </c>
      <c r="N41" s="241" t="s">
        <v>60</v>
      </c>
      <c r="O41" s="308" t="s">
        <v>141</v>
      </c>
      <c r="P41" s="309" t="s">
        <v>163</v>
      </c>
      <c r="R41" s="72">
        <f t="shared" si="0"/>
        <v>35</v>
      </c>
      <c r="S41" s="72"/>
    </row>
    <row r="42" spans="1:20" s="71" customFormat="1" ht="12.95" customHeight="1" x14ac:dyDescent="0.2">
      <c r="A42" s="280">
        <v>34</v>
      </c>
      <c r="B42" s="282">
        <v>923821</v>
      </c>
      <c r="C42" s="281" t="s">
        <v>103</v>
      </c>
      <c r="D42" s="282" t="s">
        <v>87</v>
      </c>
      <c r="E42" s="284">
        <v>24</v>
      </c>
      <c r="F42" s="236"/>
      <c r="G42" s="237"/>
      <c r="H42" s="238"/>
      <c r="I42" s="240">
        <f t="shared" si="1"/>
        <v>0</v>
      </c>
      <c r="J42" s="277"/>
      <c r="K42" s="240">
        <f t="shared" si="2"/>
        <v>0</v>
      </c>
      <c r="L42" s="270"/>
      <c r="M42" s="231" t="s">
        <v>59</v>
      </c>
      <c r="N42" s="241" t="s">
        <v>60</v>
      </c>
      <c r="O42" s="308" t="s">
        <v>142</v>
      </c>
      <c r="P42" s="309" t="s">
        <v>177</v>
      </c>
      <c r="R42" s="72"/>
      <c r="S42" s="72"/>
    </row>
    <row r="43" spans="1:20" s="71" customFormat="1" ht="12.95" customHeight="1" x14ac:dyDescent="0.2">
      <c r="A43" s="280">
        <v>35</v>
      </c>
      <c r="B43" s="282">
        <v>923941</v>
      </c>
      <c r="C43" s="281" t="s">
        <v>104</v>
      </c>
      <c r="D43" s="282" t="s">
        <v>87</v>
      </c>
      <c r="E43" s="284">
        <v>47</v>
      </c>
      <c r="F43" s="236"/>
      <c r="G43" s="237"/>
      <c r="H43" s="238"/>
      <c r="I43" s="240">
        <f t="shared" si="1"/>
        <v>0</v>
      </c>
      <c r="J43" s="277"/>
      <c r="K43" s="240">
        <f t="shared" si="2"/>
        <v>0</v>
      </c>
      <c r="L43" s="270"/>
      <c r="M43" s="231" t="s">
        <v>59</v>
      </c>
      <c r="N43" s="241" t="s">
        <v>60</v>
      </c>
      <c r="O43" s="308" t="s">
        <v>143</v>
      </c>
      <c r="P43" s="309" t="s">
        <v>164</v>
      </c>
      <c r="R43" s="72"/>
      <c r="S43" s="72"/>
    </row>
    <row r="44" spans="1:20" s="71" customFormat="1" ht="12.95" customHeight="1" x14ac:dyDescent="0.2">
      <c r="A44" s="280">
        <v>36</v>
      </c>
      <c r="B44" s="282">
        <v>965113</v>
      </c>
      <c r="C44" s="281" t="s">
        <v>105</v>
      </c>
      <c r="D44" s="282" t="s">
        <v>85</v>
      </c>
      <c r="E44" s="284">
        <v>322</v>
      </c>
      <c r="F44" s="236"/>
      <c r="G44" s="237"/>
      <c r="H44" s="238"/>
      <c r="I44" s="240">
        <f t="shared" si="1"/>
        <v>0</v>
      </c>
      <c r="J44" s="277"/>
      <c r="K44" s="240">
        <f t="shared" si="2"/>
        <v>0</v>
      </c>
      <c r="L44" s="270"/>
      <c r="M44" s="231" t="s">
        <v>59</v>
      </c>
      <c r="N44" s="241" t="s">
        <v>60</v>
      </c>
      <c r="O44" s="308" t="s">
        <v>144</v>
      </c>
      <c r="P44" s="98"/>
      <c r="R44" s="72"/>
      <c r="S44" s="72"/>
    </row>
    <row r="45" spans="1:20" s="71" customFormat="1" ht="12.95" customHeight="1" x14ac:dyDescent="0.2">
      <c r="A45" s="280">
        <v>37</v>
      </c>
      <c r="B45" s="282">
        <v>965123</v>
      </c>
      <c r="C45" s="281" t="s">
        <v>106</v>
      </c>
      <c r="D45" s="282" t="s">
        <v>85</v>
      </c>
      <c r="E45" s="284">
        <v>213.352</v>
      </c>
      <c r="F45" s="236"/>
      <c r="G45" s="237"/>
      <c r="H45" s="238"/>
      <c r="I45" s="240">
        <f t="shared" si="1"/>
        <v>0</v>
      </c>
      <c r="J45" s="277"/>
      <c r="K45" s="240">
        <f t="shared" si="2"/>
        <v>0</v>
      </c>
      <c r="L45" s="270"/>
      <c r="M45" s="231" t="s">
        <v>59</v>
      </c>
      <c r="N45" s="241" t="s">
        <v>60</v>
      </c>
      <c r="O45" s="308" t="s">
        <v>144</v>
      </c>
      <c r="P45" s="98"/>
      <c r="R45" s="72"/>
      <c r="S45" s="72"/>
    </row>
    <row r="46" spans="1:20" s="71" customFormat="1" ht="12.95" customHeight="1" x14ac:dyDescent="0.2">
      <c r="A46" s="280">
        <v>38</v>
      </c>
      <c r="B46" s="282">
        <v>965126</v>
      </c>
      <c r="C46" s="281" t="s">
        <v>107</v>
      </c>
      <c r="D46" s="282" t="s">
        <v>108</v>
      </c>
      <c r="E46" s="284">
        <v>1399.5890999999999</v>
      </c>
      <c r="F46" s="236"/>
      <c r="G46" s="237"/>
      <c r="H46" s="238"/>
      <c r="I46" s="240">
        <f t="shared" si="1"/>
        <v>0</v>
      </c>
      <c r="J46" s="277"/>
      <c r="K46" s="240">
        <f t="shared" si="2"/>
        <v>0</v>
      </c>
      <c r="L46" s="270"/>
      <c r="M46" s="231" t="s">
        <v>59</v>
      </c>
      <c r="N46" s="241" t="s">
        <v>60</v>
      </c>
      <c r="O46" s="308" t="s">
        <v>145</v>
      </c>
      <c r="P46" s="309" t="s">
        <v>203</v>
      </c>
      <c r="R46" s="72"/>
      <c r="S46" s="72"/>
    </row>
    <row r="47" spans="1:20" s="71" customFormat="1" ht="12.95" customHeight="1" x14ac:dyDescent="0.2">
      <c r="A47" s="280">
        <v>39</v>
      </c>
      <c r="B47" s="282">
        <v>965116</v>
      </c>
      <c r="C47" s="281" t="s">
        <v>109</v>
      </c>
      <c r="D47" s="282" t="s">
        <v>108</v>
      </c>
      <c r="E47" s="284">
        <v>3590.944</v>
      </c>
      <c r="F47" s="236"/>
      <c r="G47" s="237"/>
      <c r="H47" s="238"/>
      <c r="I47" s="240">
        <f t="shared" si="1"/>
        <v>0</v>
      </c>
      <c r="J47" s="277"/>
      <c r="K47" s="240">
        <f t="shared" si="2"/>
        <v>0</v>
      </c>
      <c r="L47" s="270"/>
      <c r="M47" s="231" t="s">
        <v>59</v>
      </c>
      <c r="N47" s="241" t="s">
        <v>60</v>
      </c>
      <c r="O47" s="308" t="s">
        <v>145</v>
      </c>
      <c r="P47" s="309" t="s">
        <v>165</v>
      </c>
      <c r="R47" s="72"/>
      <c r="S47" s="72"/>
    </row>
    <row r="48" spans="1:20" s="71" customFormat="1" ht="12.95" customHeight="1" x14ac:dyDescent="0.2">
      <c r="A48" s="280">
        <v>40</v>
      </c>
      <c r="B48" s="282">
        <v>965821</v>
      </c>
      <c r="C48" s="281" t="s">
        <v>110</v>
      </c>
      <c r="D48" s="282" t="s">
        <v>87</v>
      </c>
      <c r="E48" s="284">
        <v>20</v>
      </c>
      <c r="F48" s="236"/>
      <c r="G48" s="237"/>
      <c r="H48" s="238"/>
      <c r="I48" s="240">
        <f t="shared" si="1"/>
        <v>0</v>
      </c>
      <c r="J48" s="277"/>
      <c r="K48" s="240">
        <f t="shared" si="2"/>
        <v>0</v>
      </c>
      <c r="L48" s="270"/>
      <c r="M48" s="231" t="s">
        <v>59</v>
      </c>
      <c r="N48" s="241" t="s">
        <v>60</v>
      </c>
      <c r="O48" s="308" t="s">
        <v>146</v>
      </c>
      <c r="P48" s="98"/>
      <c r="R48" s="72"/>
      <c r="S48" s="72"/>
    </row>
    <row r="49" spans="1:19" s="71" customFormat="1" ht="12.95" customHeight="1" x14ac:dyDescent="0.2">
      <c r="A49" s="280">
        <v>41</v>
      </c>
      <c r="B49" s="282">
        <v>965822</v>
      </c>
      <c r="C49" s="281" t="s">
        <v>111</v>
      </c>
      <c r="D49" s="282" t="s">
        <v>108</v>
      </c>
      <c r="E49" s="284">
        <v>90.5</v>
      </c>
      <c r="F49" s="236"/>
      <c r="G49" s="237"/>
      <c r="H49" s="238"/>
      <c r="I49" s="240">
        <f t="shared" si="1"/>
        <v>0</v>
      </c>
      <c r="J49" s="277"/>
      <c r="K49" s="240">
        <f t="shared" si="2"/>
        <v>0</v>
      </c>
      <c r="L49" s="270"/>
      <c r="M49" s="231" t="s">
        <v>59</v>
      </c>
      <c r="N49" s="241" t="s">
        <v>60</v>
      </c>
      <c r="O49" s="308" t="s">
        <v>145</v>
      </c>
      <c r="P49" s="309" t="s">
        <v>166</v>
      </c>
      <c r="R49" s="72"/>
      <c r="S49" s="72"/>
    </row>
    <row r="50" spans="1:19" s="71" customFormat="1" ht="12.95" customHeight="1" x14ac:dyDescent="0.2">
      <c r="A50" s="280">
        <v>42</v>
      </c>
      <c r="B50" s="282">
        <v>965841</v>
      </c>
      <c r="C50" s="281" t="s">
        <v>112</v>
      </c>
      <c r="D50" s="282" t="s">
        <v>87</v>
      </c>
      <c r="E50" s="284">
        <v>17</v>
      </c>
      <c r="F50" s="236"/>
      <c r="G50" s="237"/>
      <c r="H50" s="238"/>
      <c r="I50" s="240">
        <f t="shared" si="1"/>
        <v>0</v>
      </c>
      <c r="J50" s="277"/>
      <c r="K50" s="240">
        <f t="shared" si="2"/>
        <v>0</v>
      </c>
      <c r="L50" s="270"/>
      <c r="M50" s="231" t="s">
        <v>59</v>
      </c>
      <c r="N50" s="241" t="s">
        <v>60</v>
      </c>
      <c r="O50" s="308" t="s">
        <v>146</v>
      </c>
      <c r="P50" s="98"/>
      <c r="R50" s="72"/>
      <c r="S50" s="72"/>
    </row>
    <row r="51" spans="1:19" s="71" customFormat="1" ht="12.95" customHeight="1" x14ac:dyDescent="0.2">
      <c r="A51" s="280">
        <v>43</v>
      </c>
      <c r="B51" s="282">
        <v>965842</v>
      </c>
      <c r="C51" s="281" t="s">
        <v>113</v>
      </c>
      <c r="D51" s="282" t="s">
        <v>108</v>
      </c>
      <c r="E51" s="284">
        <v>21.25</v>
      </c>
      <c r="F51" s="236"/>
      <c r="G51" s="237"/>
      <c r="H51" s="238"/>
      <c r="I51" s="240">
        <f t="shared" si="1"/>
        <v>0</v>
      </c>
      <c r="J51" s="277"/>
      <c r="K51" s="240">
        <f t="shared" si="2"/>
        <v>0</v>
      </c>
      <c r="L51" s="270"/>
      <c r="M51" s="231" t="s">
        <v>59</v>
      </c>
      <c r="N51" s="241" t="s">
        <v>60</v>
      </c>
      <c r="O51" s="308" t="s">
        <v>145</v>
      </c>
      <c r="P51" s="309" t="s">
        <v>167</v>
      </c>
      <c r="R51" s="72"/>
      <c r="S51" s="72"/>
    </row>
    <row r="52" spans="1:19" s="71" customFormat="1" ht="12.95" customHeight="1" x14ac:dyDescent="0.2">
      <c r="A52" s="280">
        <v>44</v>
      </c>
      <c r="B52" s="282">
        <v>965851</v>
      </c>
      <c r="C52" s="281" t="s">
        <v>114</v>
      </c>
      <c r="D52" s="282" t="s">
        <v>87</v>
      </c>
      <c r="E52" s="284">
        <v>47</v>
      </c>
      <c r="F52" s="236"/>
      <c r="G52" s="237"/>
      <c r="H52" s="238"/>
      <c r="I52" s="240">
        <f t="shared" si="1"/>
        <v>0</v>
      </c>
      <c r="J52" s="277"/>
      <c r="K52" s="240">
        <f t="shared" si="2"/>
        <v>0</v>
      </c>
      <c r="L52" s="270"/>
      <c r="M52" s="231" t="s">
        <v>59</v>
      </c>
      <c r="N52" s="241" t="s">
        <v>60</v>
      </c>
      <c r="O52" s="308" t="s">
        <v>147</v>
      </c>
      <c r="P52" s="309" t="s">
        <v>164</v>
      </c>
      <c r="R52" s="72"/>
      <c r="S52" s="72"/>
    </row>
    <row r="53" spans="1:19" s="71" customFormat="1" ht="12.95" customHeight="1" x14ac:dyDescent="0.2">
      <c r="A53" s="280">
        <v>45</v>
      </c>
      <c r="B53" s="282">
        <v>965852</v>
      </c>
      <c r="C53" s="281" t="s">
        <v>115</v>
      </c>
      <c r="D53" s="282" t="s">
        <v>108</v>
      </c>
      <c r="E53" s="284">
        <v>79.900000000000006</v>
      </c>
      <c r="F53" s="236"/>
      <c r="G53" s="237"/>
      <c r="H53" s="238"/>
      <c r="I53" s="240">
        <f t="shared" si="1"/>
        <v>0</v>
      </c>
      <c r="J53" s="277"/>
      <c r="K53" s="240">
        <f t="shared" ref="K53:K58" si="3">ROUND(E53*J53,2)</f>
        <v>0</v>
      </c>
      <c r="L53" s="270"/>
      <c r="M53" s="231" t="s">
        <v>59</v>
      </c>
      <c r="N53" s="241" t="s">
        <v>60</v>
      </c>
      <c r="O53" s="308" t="s">
        <v>145</v>
      </c>
      <c r="P53" s="309" t="s">
        <v>168</v>
      </c>
      <c r="R53" s="72"/>
      <c r="S53" s="72"/>
    </row>
    <row r="54" spans="1:19" s="71" customFormat="1" ht="12.95" customHeight="1" x14ac:dyDescent="0.2">
      <c r="A54" s="280">
        <v>46</v>
      </c>
      <c r="B54" s="282">
        <v>923331</v>
      </c>
      <c r="C54" s="281" t="s">
        <v>178</v>
      </c>
      <c r="D54" s="282" t="s">
        <v>179</v>
      </c>
      <c r="E54" s="284">
        <v>2</v>
      </c>
      <c r="F54" s="236"/>
      <c r="G54" s="237"/>
      <c r="H54" s="238"/>
      <c r="I54" s="240">
        <f t="shared" si="1"/>
        <v>0</v>
      </c>
      <c r="J54" s="277"/>
      <c r="K54" s="240">
        <f t="shared" si="3"/>
        <v>0</v>
      </c>
      <c r="L54" s="270"/>
      <c r="M54" s="231" t="s">
        <v>59</v>
      </c>
      <c r="N54" s="241" t="s">
        <v>60</v>
      </c>
      <c r="O54" s="308" t="s">
        <v>141</v>
      </c>
      <c r="P54" s="309"/>
      <c r="R54" s="72"/>
      <c r="S54" s="72"/>
    </row>
    <row r="55" spans="1:19" s="71" customFormat="1" ht="12.95" customHeight="1" x14ac:dyDescent="0.2">
      <c r="A55" s="280">
        <v>47</v>
      </c>
      <c r="B55" s="282">
        <v>923451</v>
      </c>
      <c r="C55" s="281" t="s">
        <v>180</v>
      </c>
      <c r="D55" s="282" t="s">
        <v>179</v>
      </c>
      <c r="E55" s="284">
        <v>1</v>
      </c>
      <c r="F55" s="236"/>
      <c r="G55" s="237"/>
      <c r="H55" s="238"/>
      <c r="I55" s="240">
        <f t="shared" si="1"/>
        <v>0</v>
      </c>
      <c r="J55" s="277"/>
      <c r="K55" s="240">
        <f t="shared" ref="K55" si="4">ROUND(E55*J55,2)</f>
        <v>0</v>
      </c>
      <c r="L55" s="270"/>
      <c r="M55" s="231" t="s">
        <v>59</v>
      </c>
      <c r="N55" s="241" t="s">
        <v>60</v>
      </c>
      <c r="O55" s="308" t="s">
        <v>141</v>
      </c>
      <c r="P55" s="309"/>
      <c r="R55" s="72"/>
      <c r="S55" s="72"/>
    </row>
    <row r="56" spans="1:19" s="71" customFormat="1" ht="12.95" customHeight="1" x14ac:dyDescent="0.2">
      <c r="A56" s="280">
        <v>48</v>
      </c>
      <c r="B56" s="282" t="s">
        <v>184</v>
      </c>
      <c r="C56" s="281" t="s">
        <v>185</v>
      </c>
      <c r="D56" s="282" t="s">
        <v>85</v>
      </c>
      <c r="E56" s="284">
        <v>30</v>
      </c>
      <c r="F56" s="236"/>
      <c r="G56" s="237"/>
      <c r="H56" s="238"/>
      <c r="I56" s="240">
        <f t="shared" si="1"/>
        <v>0</v>
      </c>
      <c r="J56" s="277"/>
      <c r="K56" s="240">
        <f t="shared" si="3"/>
        <v>0</v>
      </c>
      <c r="L56" s="270"/>
      <c r="M56" s="231" t="s">
        <v>59</v>
      </c>
      <c r="N56" s="241" t="s">
        <v>60</v>
      </c>
      <c r="O56" s="308"/>
      <c r="P56" s="309" t="s">
        <v>186</v>
      </c>
      <c r="R56" s="72"/>
      <c r="S56" s="72"/>
    </row>
    <row r="57" spans="1:19" s="71" customFormat="1" ht="12.95" customHeight="1" x14ac:dyDescent="0.2">
      <c r="A57" s="280">
        <v>101</v>
      </c>
      <c r="B57" s="282">
        <v>543212</v>
      </c>
      <c r="C57" s="281" t="s">
        <v>190</v>
      </c>
      <c r="D57" s="282" t="s">
        <v>179</v>
      </c>
      <c r="E57" s="284">
        <v>52</v>
      </c>
      <c r="F57" s="236"/>
      <c r="G57" s="237"/>
      <c r="H57" s="238"/>
      <c r="I57" s="240">
        <f t="shared" si="1"/>
        <v>0</v>
      </c>
      <c r="J57" s="277"/>
      <c r="K57" s="310">
        <f t="shared" si="3"/>
        <v>0</v>
      </c>
      <c r="L57" s="270"/>
      <c r="M57" s="231" t="s">
        <v>59</v>
      </c>
      <c r="N57" s="241" t="s">
        <v>60</v>
      </c>
      <c r="O57" s="308" t="s">
        <v>192</v>
      </c>
      <c r="P57" s="309" t="s">
        <v>191</v>
      </c>
      <c r="R57" s="72"/>
      <c r="S57" s="72"/>
    </row>
    <row r="58" spans="1:19" s="71" customFormat="1" ht="12.95" customHeight="1" x14ac:dyDescent="0.2">
      <c r="A58" s="280">
        <v>102</v>
      </c>
      <c r="B58" s="282" t="s">
        <v>194</v>
      </c>
      <c r="C58" s="281" t="s">
        <v>195</v>
      </c>
      <c r="D58" s="282" t="s">
        <v>85</v>
      </c>
      <c r="E58" s="284">
        <v>11.46</v>
      </c>
      <c r="F58" s="236"/>
      <c r="G58" s="237"/>
      <c r="H58" s="238"/>
      <c r="I58" s="240">
        <f t="shared" si="1"/>
        <v>0</v>
      </c>
      <c r="J58" s="277"/>
      <c r="K58" s="240">
        <f t="shared" si="3"/>
        <v>0</v>
      </c>
      <c r="L58" s="270"/>
      <c r="M58" s="231" t="s">
        <v>59</v>
      </c>
      <c r="N58" s="241" t="s">
        <v>60</v>
      </c>
      <c r="O58" s="308" t="s">
        <v>196</v>
      </c>
      <c r="P58" s="309" t="s">
        <v>197</v>
      </c>
      <c r="R58" s="72"/>
      <c r="S58" s="72"/>
    </row>
    <row r="59" spans="1:19" s="71" customFormat="1" ht="12.95" customHeight="1" x14ac:dyDescent="0.25">
      <c r="A59" s="280"/>
      <c r="B59" s="282"/>
      <c r="C59" s="296" t="s">
        <v>63</v>
      </c>
      <c r="D59" s="281"/>
      <c r="E59" s="284"/>
      <c r="F59" s="236"/>
      <c r="G59" s="237"/>
      <c r="H59" s="238"/>
      <c r="I59" s="297">
        <f>SUM(I10:I57)</f>
        <v>0</v>
      </c>
      <c r="J59" s="278"/>
      <c r="K59" s="297">
        <f>SUM(K10:K57)</f>
        <v>0</v>
      </c>
      <c r="L59" s="270"/>
      <c r="M59" s="231"/>
      <c r="N59" s="232"/>
      <c r="O59" s="285"/>
      <c r="P59" s="98"/>
      <c r="R59" s="72">
        <f t="shared" si="0"/>
        <v>16</v>
      </c>
      <c r="S59" s="72"/>
    </row>
    <row r="60" spans="1:19" s="71" customFormat="1" ht="12.95" customHeight="1" x14ac:dyDescent="0.25">
      <c r="A60" s="286">
        <v>200</v>
      </c>
      <c r="B60" s="287">
        <v>200</v>
      </c>
      <c r="C60" s="288" t="s">
        <v>62</v>
      </c>
      <c r="D60" s="289"/>
      <c r="E60" s="290"/>
      <c r="F60" s="291"/>
      <c r="G60" s="292"/>
      <c r="H60" s="293"/>
      <c r="I60" s="240">
        <f t="shared" si="1"/>
        <v>0</v>
      </c>
      <c r="J60" s="294"/>
      <c r="K60" s="295"/>
      <c r="L60" s="270"/>
      <c r="M60" s="231"/>
      <c r="N60" s="232"/>
      <c r="O60" s="285"/>
      <c r="P60" s="98"/>
      <c r="R60" s="72"/>
      <c r="S60" s="72"/>
    </row>
    <row r="61" spans="1:19" s="71" customFormat="1" ht="12.95" customHeight="1" x14ac:dyDescent="0.2">
      <c r="A61" s="280">
        <v>49</v>
      </c>
      <c r="B61" s="282">
        <v>3100</v>
      </c>
      <c r="C61" s="281" t="s">
        <v>116</v>
      </c>
      <c r="D61" s="282" t="s">
        <v>68</v>
      </c>
      <c r="E61" s="283">
        <v>1</v>
      </c>
      <c r="F61" s="236"/>
      <c r="G61" s="237"/>
      <c r="H61" s="238"/>
      <c r="I61" s="240">
        <f t="shared" si="1"/>
        <v>0</v>
      </c>
      <c r="J61" s="279"/>
      <c r="K61" s="240">
        <f t="shared" si="2"/>
        <v>0</v>
      </c>
      <c r="L61" s="270"/>
      <c r="M61" s="231" t="s">
        <v>59</v>
      </c>
      <c r="N61" s="241" t="s">
        <v>60</v>
      </c>
      <c r="O61" s="307" t="s">
        <v>42</v>
      </c>
      <c r="P61" s="98"/>
      <c r="R61" s="72">
        <f t="shared" si="0"/>
        <v>45</v>
      </c>
      <c r="S61" s="72"/>
    </row>
    <row r="62" spans="1:19" s="71" customFormat="1" ht="12.95" customHeight="1" x14ac:dyDescent="0.2">
      <c r="A62" s="280">
        <v>50</v>
      </c>
      <c r="B62" s="282" t="s">
        <v>117</v>
      </c>
      <c r="C62" s="281" t="s">
        <v>118</v>
      </c>
      <c r="D62" s="282" t="s">
        <v>119</v>
      </c>
      <c r="E62" s="283">
        <v>1</v>
      </c>
      <c r="F62" s="236"/>
      <c r="G62" s="237"/>
      <c r="H62" s="238"/>
      <c r="I62" s="240">
        <f t="shared" si="1"/>
        <v>0</v>
      </c>
      <c r="J62" s="279"/>
      <c r="K62" s="240">
        <f t="shared" si="2"/>
        <v>0</v>
      </c>
      <c r="L62" s="270"/>
      <c r="M62" s="231" t="s">
        <v>59</v>
      </c>
      <c r="N62" s="241" t="s">
        <v>60</v>
      </c>
      <c r="O62" s="307" t="s">
        <v>42</v>
      </c>
      <c r="P62" s="98"/>
      <c r="R62" s="72">
        <f t="shared" si="0"/>
        <v>26</v>
      </c>
      <c r="S62" s="72"/>
    </row>
    <row r="63" spans="1:19" s="71" customFormat="1" ht="12.95" customHeight="1" x14ac:dyDescent="0.2">
      <c r="A63" s="280">
        <v>51</v>
      </c>
      <c r="B63" s="282">
        <v>15111</v>
      </c>
      <c r="C63" s="281" t="s">
        <v>120</v>
      </c>
      <c r="D63" s="282" t="s">
        <v>72</v>
      </c>
      <c r="E63" s="283">
        <v>1070.9280000000001</v>
      </c>
      <c r="F63" s="236"/>
      <c r="G63" s="237"/>
      <c r="H63" s="238"/>
      <c r="I63" s="240">
        <f t="shared" si="1"/>
        <v>0</v>
      </c>
      <c r="J63" s="279"/>
      <c r="K63" s="240">
        <f t="shared" si="2"/>
        <v>0</v>
      </c>
      <c r="L63" s="270"/>
      <c r="M63" s="231" t="s">
        <v>59</v>
      </c>
      <c r="N63" s="241" t="s">
        <v>60</v>
      </c>
      <c r="O63" s="308" t="s">
        <v>127</v>
      </c>
      <c r="P63" s="309" t="s">
        <v>169</v>
      </c>
      <c r="R63" s="72">
        <f t="shared" si="0"/>
        <v>108</v>
      </c>
      <c r="S63" s="72"/>
    </row>
    <row r="64" spans="1:19" s="71" customFormat="1" ht="12.95" customHeight="1" x14ac:dyDescent="0.2">
      <c r="A64" s="280">
        <v>52</v>
      </c>
      <c r="B64" s="282">
        <v>12933</v>
      </c>
      <c r="C64" s="281" t="s">
        <v>121</v>
      </c>
      <c r="D64" s="282" t="s">
        <v>81</v>
      </c>
      <c r="E64" s="283">
        <v>578.88</v>
      </c>
      <c r="F64" s="236"/>
      <c r="G64" s="237"/>
      <c r="H64" s="238"/>
      <c r="I64" s="240">
        <f t="shared" si="1"/>
        <v>0</v>
      </c>
      <c r="J64" s="279"/>
      <c r="K64" s="240">
        <f t="shared" si="2"/>
        <v>0</v>
      </c>
      <c r="L64" s="270"/>
      <c r="M64" s="231" t="s">
        <v>59</v>
      </c>
      <c r="N64" s="241" t="s">
        <v>60</v>
      </c>
      <c r="O64" s="308" t="s">
        <v>148</v>
      </c>
      <c r="P64" s="309" t="s">
        <v>170</v>
      </c>
      <c r="R64" s="72">
        <f t="shared" si="0"/>
        <v>56</v>
      </c>
      <c r="S64" s="72"/>
    </row>
    <row r="65" spans="1:19" s="71" customFormat="1" ht="12.95" customHeight="1" x14ac:dyDescent="0.2">
      <c r="A65" s="280">
        <v>53</v>
      </c>
      <c r="B65" s="282">
        <v>125738</v>
      </c>
      <c r="C65" s="281" t="s">
        <v>80</v>
      </c>
      <c r="D65" s="282" t="s">
        <v>81</v>
      </c>
      <c r="E65" s="283">
        <v>578.88</v>
      </c>
      <c r="F65" s="236"/>
      <c r="G65" s="237"/>
      <c r="H65" s="238"/>
      <c r="I65" s="240">
        <f t="shared" si="1"/>
        <v>0</v>
      </c>
      <c r="J65" s="279"/>
      <c r="K65" s="240">
        <f t="shared" si="2"/>
        <v>0</v>
      </c>
      <c r="L65" s="270"/>
      <c r="M65" s="231" t="s">
        <v>59</v>
      </c>
      <c r="N65" s="241" t="s">
        <v>60</v>
      </c>
      <c r="O65" s="308" t="s">
        <v>129</v>
      </c>
      <c r="P65" s="309" t="s">
        <v>171</v>
      </c>
      <c r="R65" s="72">
        <f t="shared" si="0"/>
        <v>87</v>
      </c>
      <c r="S65" s="72"/>
    </row>
    <row r="66" spans="1:19" s="71" customFormat="1" ht="12.95" customHeight="1" x14ac:dyDescent="0.2">
      <c r="A66" s="280">
        <v>54</v>
      </c>
      <c r="B66" s="282">
        <v>125739</v>
      </c>
      <c r="C66" s="281" t="s">
        <v>82</v>
      </c>
      <c r="D66" s="282" t="s">
        <v>81</v>
      </c>
      <c r="E66" s="283">
        <v>5788.8</v>
      </c>
      <c r="F66" s="236"/>
      <c r="G66" s="237"/>
      <c r="H66" s="238"/>
      <c r="I66" s="240">
        <f t="shared" si="1"/>
        <v>0</v>
      </c>
      <c r="J66" s="279"/>
      <c r="K66" s="240">
        <f t="shared" si="2"/>
        <v>0</v>
      </c>
      <c r="L66" s="270"/>
      <c r="M66" s="231" t="s">
        <v>59</v>
      </c>
      <c r="N66" s="241" t="s">
        <v>60</v>
      </c>
      <c r="O66" s="308" t="s">
        <v>130</v>
      </c>
      <c r="P66" s="309" t="s">
        <v>172</v>
      </c>
      <c r="R66" s="72">
        <f t="shared" si="0"/>
        <v>95</v>
      </c>
      <c r="S66" s="72"/>
    </row>
    <row r="67" spans="1:19" s="71" customFormat="1" ht="12.95" customHeight="1" x14ac:dyDescent="0.2">
      <c r="A67" s="280">
        <v>55</v>
      </c>
      <c r="B67" s="282">
        <v>11120</v>
      </c>
      <c r="C67" s="281" t="s">
        <v>122</v>
      </c>
      <c r="D67" s="282" t="s">
        <v>123</v>
      </c>
      <c r="E67" s="283">
        <v>5338.56</v>
      </c>
      <c r="F67" s="236"/>
      <c r="G67" s="237"/>
      <c r="H67" s="238"/>
      <c r="I67" s="240">
        <f t="shared" si="1"/>
        <v>0</v>
      </c>
      <c r="J67" s="279"/>
      <c r="K67" s="240">
        <f t="shared" si="2"/>
        <v>0</v>
      </c>
      <c r="L67" s="270"/>
      <c r="M67" s="231" t="s">
        <v>59</v>
      </c>
      <c r="N67" s="241" t="s">
        <v>60</v>
      </c>
      <c r="O67" s="308" t="s">
        <v>149</v>
      </c>
      <c r="P67" s="306"/>
      <c r="R67" s="72"/>
      <c r="S67" s="72"/>
    </row>
    <row r="68" spans="1:19" s="71" customFormat="1" ht="12.95" customHeight="1" x14ac:dyDescent="0.2">
      <c r="A68" s="280">
        <v>56</v>
      </c>
      <c r="B68" s="282">
        <v>11211</v>
      </c>
      <c r="C68" s="281" t="s">
        <v>124</v>
      </c>
      <c r="D68" s="282" t="s">
        <v>87</v>
      </c>
      <c r="E68" s="283">
        <v>53</v>
      </c>
      <c r="F68" s="236"/>
      <c r="G68" s="237"/>
      <c r="H68" s="238"/>
      <c r="I68" s="240">
        <f t="shared" si="1"/>
        <v>0</v>
      </c>
      <c r="J68" s="279"/>
      <c r="K68" s="240">
        <f t="shared" si="2"/>
        <v>0</v>
      </c>
      <c r="L68" s="270"/>
      <c r="M68" s="231" t="s">
        <v>59</v>
      </c>
      <c r="N68" s="241" t="s">
        <v>60</v>
      </c>
      <c r="O68" s="308" t="s">
        <v>150</v>
      </c>
      <c r="P68" s="309" t="s">
        <v>173</v>
      </c>
      <c r="R68" s="72"/>
      <c r="S68" s="72"/>
    </row>
    <row r="69" spans="1:19" s="71" customFormat="1" ht="12.95" customHeight="1" x14ac:dyDescent="0.2">
      <c r="A69" s="280">
        <v>57</v>
      </c>
      <c r="B69" s="282" t="s">
        <v>125</v>
      </c>
      <c r="C69" s="281" t="s">
        <v>126</v>
      </c>
      <c r="D69" s="282" t="s">
        <v>85</v>
      </c>
      <c r="E69" s="283">
        <v>78</v>
      </c>
      <c r="F69" s="236"/>
      <c r="G69" s="237"/>
      <c r="H69" s="238"/>
      <c r="I69" s="240">
        <f t="shared" si="1"/>
        <v>0</v>
      </c>
      <c r="J69" s="279"/>
      <c r="K69" s="240">
        <f t="shared" si="2"/>
        <v>0</v>
      </c>
      <c r="L69" s="270"/>
      <c r="M69" s="231" t="s">
        <v>59</v>
      </c>
      <c r="N69" s="241" t="s">
        <v>60</v>
      </c>
      <c r="O69" s="308" t="s">
        <v>151</v>
      </c>
      <c r="P69" s="309" t="s">
        <v>174</v>
      </c>
      <c r="R69" s="72"/>
      <c r="S69" s="72"/>
    </row>
    <row r="70" spans="1:19" s="71" customFormat="1" ht="12.95" customHeight="1" x14ac:dyDescent="0.25">
      <c r="A70" s="233"/>
      <c r="B70" s="234"/>
      <c r="C70" s="296" t="s">
        <v>63</v>
      </c>
      <c r="D70" s="235"/>
      <c r="E70" s="236"/>
      <c r="F70" s="236"/>
      <c r="G70" s="237"/>
      <c r="H70" s="238"/>
      <c r="I70" s="297">
        <f>SUM(I61:I69)</f>
        <v>0</v>
      </c>
      <c r="J70" s="239"/>
      <c r="K70" s="297">
        <f>SUM(K61:K69)</f>
        <v>0</v>
      </c>
      <c r="L70" s="270"/>
      <c r="M70" s="231"/>
      <c r="N70" s="232"/>
      <c r="O70" s="97"/>
      <c r="P70" s="72"/>
      <c r="R70" s="72">
        <f t="shared" si="0"/>
        <v>16</v>
      </c>
      <c r="S70" s="72"/>
    </row>
    <row r="71" spans="1:19" s="71" customFormat="1" ht="12.95" customHeight="1" x14ac:dyDescent="0.2">
      <c r="A71" s="233"/>
      <c r="B71" s="234"/>
      <c r="C71" s="298" t="s">
        <v>64</v>
      </c>
      <c r="D71" s="299"/>
      <c r="E71" s="300"/>
      <c r="F71" s="300"/>
      <c r="G71" s="301"/>
      <c r="H71" s="302"/>
      <c r="I71" s="304">
        <f>ROUND(I70+I59,0)</f>
        <v>0</v>
      </c>
      <c r="J71" s="303"/>
      <c r="K71" s="304">
        <f>ROUND(K70+K59,0)</f>
        <v>0</v>
      </c>
      <c r="L71" s="270"/>
      <c r="M71" s="231"/>
      <c r="N71" s="232"/>
      <c r="O71" s="90"/>
      <c r="P71" s="98"/>
      <c r="R71" s="72">
        <f t="shared" si="0"/>
        <v>17</v>
      </c>
      <c r="S71" s="72"/>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sheetData>
  <sheetProtection formatCells="0" formatColumns="0" formatRows="0" insertRows="0" deleteRows="0" selectLockedCells="1" autoFilter="0"/>
  <protectedRanges>
    <protectedRange sqref="A10:D10 F10:K10 A58 K28:K57 J28:J58 A11:K12 A59:H69 J59:K69 A13:H57 J13:K27 I13:I69 A70:K321"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58:H58 K58" name="Oblast3_2"/>
  </protectedRanges>
  <autoFilter ref="A10:Z1096"/>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7"/>
      <c r="V1" s="327"/>
      <c r="W1" s="327"/>
      <c r="X1" s="327"/>
      <c r="Y1" s="327"/>
      <c r="Z1" s="327"/>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Droužkovice - Chomutov, železniční svršek a spodek</v>
      </c>
      <c r="D4" s="136" t="s">
        <v>45</v>
      </c>
      <c r="E4" s="137" t="str">
        <f>'formulář 5 -pol.rozp'!$J$4</f>
        <v>SO 08-11-01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42233</v>
      </c>
      <c r="D5" s="136" t="s">
        <v>47</v>
      </c>
      <c r="E5" s="70">
        <f>'formulář 5 -pol.rozp'!$E$4</f>
        <v>0</v>
      </c>
      <c r="H5" s="328"/>
      <c r="I5" s="329"/>
      <c r="J5" s="330"/>
      <c r="K5" s="330"/>
      <c r="L5" s="52"/>
      <c r="M5" s="331"/>
      <c r="N5" s="331"/>
      <c r="O5" s="331"/>
      <c r="Q5" s="61"/>
    </row>
    <row r="6" spans="1:29" ht="14.45" customHeight="1" x14ac:dyDescent="0.2">
      <c r="A6" s="146" t="s">
        <v>11</v>
      </c>
      <c r="B6" s="147"/>
      <c r="C6" s="148"/>
      <c r="D6" s="149"/>
      <c r="E6" s="150"/>
      <c r="F6" s="151"/>
      <c r="G6" s="152"/>
      <c r="H6" s="153"/>
      <c r="I6" s="144"/>
      <c r="J6" s="154"/>
      <c r="K6" s="154"/>
      <c r="L6" s="155"/>
      <c r="M6" s="332"/>
      <c r="N6" s="332"/>
      <c r="O6" s="334"/>
      <c r="P6" s="334"/>
      <c r="Q6" s="61"/>
      <c r="R6" s="62"/>
    </row>
    <row r="7" spans="1:29" x14ac:dyDescent="0.2">
      <c r="A7" s="156" t="s">
        <v>13</v>
      </c>
      <c r="B7" s="157" t="s">
        <v>14</v>
      </c>
      <c r="C7" s="158" t="s">
        <v>22</v>
      </c>
      <c r="D7" s="159" t="s">
        <v>15</v>
      </c>
      <c r="E7" s="160"/>
      <c r="F7" s="161"/>
      <c r="G7" s="145"/>
      <c r="H7" s="145" t="s">
        <v>48</v>
      </c>
      <c r="I7" s="144"/>
      <c r="J7" s="154"/>
      <c r="K7" s="154"/>
      <c r="L7" s="162"/>
      <c r="M7" s="333"/>
      <c r="N7" s="333"/>
      <c r="O7" s="335"/>
      <c r="P7" s="336"/>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3"/>
      <c r="N8" s="333"/>
      <c r="O8" s="335"/>
      <c r="P8" s="336"/>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704.65700000000004</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523,892*2,4235*0,3*1,85=704,6570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143.6378</v>
      </c>
      <c r="F19" s="207">
        <f>F17+1</f>
        <v>15</v>
      </c>
      <c r="G19" s="208" t="str">
        <f ca="1">IF(A19="","",IF(A19="S","",IF(A19=0,"","tisk")))</f>
        <v>tisk</v>
      </c>
      <c r="H19" s="193">
        <f ca="1">1000*ROUND(E19,3)-1000*E19</f>
        <v>0.20000000001164153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x14ac:dyDescent="0.2">
      <c r="A20" s="196"/>
      <c r="B20" s="196"/>
      <c r="C20" s="197" t="str">
        <f ca="1">IF(ISNUMBER(E19)=TRUE,INDIRECT(ADDRESS($F19,16,4,1,$F$3)),"")</f>
        <v>Demontáž kolejí na betonových pražcích. rozdělení "d", hmotnost pražce á 272kg. 322*1,64*0,272=143,6378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0.16739999999999999</v>
      </c>
      <c r="F21" s="207">
        <f>F19+1</f>
        <v>16</v>
      </c>
      <c r="G21" s="208" t="str">
        <f ca="1">IF(A21="","",IF(A21="S","",IF(A21=0,"","tisk")))</f>
        <v>tisk</v>
      </c>
      <c r="H21" s="193">
        <f ca="1">1000*ROUND(E21,3)-1000*E21</f>
        <v>-0.40000000000000568</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((322+213,352)*1,64*2+52*2)*0,00009=0,1674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0.30320000000000003</v>
      </c>
      <c r="F23" s="207">
        <f>F21+1</f>
        <v>17</v>
      </c>
      <c r="G23" s="208" t="str">
        <f ca="1">IF(A23="","",IF(A23="S","",IF(A23=0,"","tisk")))</f>
        <v>tisk</v>
      </c>
      <c r="H23" s="193">
        <f ca="1">1000*ROUND(E23,3)-1000*E23</f>
        <v>-0.20000000000004547</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((322+213,352)*1,64*2+(52*2))*0,000163=0,3032</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40.189700000000002</v>
      </c>
      <c r="F25" s="207">
        <f>F23+1</f>
        <v>18</v>
      </c>
      <c r="G25" s="208" t="str">
        <f ca="1">IF(A25="","",IF(A25="S","",IF(A25=0,"","tisk")))</f>
        <v>tisk</v>
      </c>
      <c r="H25" s="193">
        <f ca="1">1000*ROUND(E25,3)-1000*E25</f>
        <v>0.29999999999563443</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výměny pražců   (213,352*1,64+52)*0,1=40,1897</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4.9119999999999999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2*0,397+18*0,157+19*0,068=4,9120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1269.6523</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523,892*2,4235=1269,6523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380.89569999999998</v>
      </c>
      <c r="F31" s="207">
        <f>F29+1</f>
        <v>21</v>
      </c>
      <c r="G31" s="208" t="str">
        <f ca="1">IF(A31="","",IF(A31="S","",IF(A31=0,"","tisk")))</f>
        <v>tisk</v>
      </c>
      <c r="H31" s="193">
        <f ca="1">1000*ROUND(E31,3)-1000*E31</f>
        <v>0.30000000004656613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523,892*2,4235*0,3=380,8957</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3808.9567999999999</v>
      </c>
      <c r="F33" s="207">
        <f>F31+1</f>
        <v>22</v>
      </c>
      <c r="G33" s="208" t="str">
        <f ca="1">IF(A33="","",IF(A33="S","",IF(A33=0,"","tisk")))</f>
        <v>tisk</v>
      </c>
      <c r="H33" s="193">
        <f ca="1">1000*ROUND(E33,3)-1000*E33</f>
        <v>0.20000000018626451</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10*523,892*2,4235*0,3=3808,9568</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596.62879999999996</v>
      </c>
      <c r="F35" s="207">
        <f>F33+1</f>
        <v>23</v>
      </c>
      <c r="G35" s="208" t="str">
        <f ca="1">IF(A35="","",IF(A35="S","",IF(A35=0,"","tisk")))</f>
        <v>tisk</v>
      </c>
      <c r="H35" s="193">
        <f ca="1">1000*ROUND(E35,3)-1000*E35</f>
        <v>0.20000000006984919</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510.892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149,133+150,345+211,414=510,8920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524312</v>
      </c>
      <c r="C39" s="204" t="str">
        <f ca="1">INDIRECT(ADDRESS($F39,3,4,1,$F$3))</f>
        <v>Kolej, 60E2 dlouhé pasy, rozd. "u" bezstyková, pr. dř., up. pružné</v>
      </c>
      <c r="D39" s="205" t="str">
        <f ca="1">INDIRECT(ADDRESS($F39,4,4,1,$F$3))</f>
        <v>M</v>
      </c>
      <c r="E39" s="206">
        <f ca="1">INDIRECT(ADDRESS($F39,5,4,1,$F$3))</f>
        <v>13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16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(2026/250*2)-0,2080=16,0000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24</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566/75*2+4*2+(1-0,0933)=24,0000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2226</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a směrových a výškových úprav + výběhy do starého stavu 2026+(4*50)=2226,0000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3450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2026+1424=3450,0000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24</v>
      </c>
      <c r="B53" s="203">
        <f ca="1">INDIRECT(ADDRESS($F53,2,4,1,$F$3))</f>
        <v>542211</v>
      </c>
      <c r="C53" s="204" t="str">
        <f ca="1">INDIRECT(ADDRESS($F53,3,4,1,$F$3))</f>
        <v>SMĚROVÉ A VÝŠKOVÉ VYROVNÁNÍ VÝHYBKOVÉ KONSTRUKCE NA PRAŽCÍCH DŘEVĚNÝCH DO 0,05 M</v>
      </c>
      <c r="D53" s="205" t="str">
        <f ca="1">INDIRECT(ADDRESS($F53,4,4,1,$F$3))</f>
        <v>M</v>
      </c>
      <c r="E53" s="206">
        <f ca="1">INDIRECT(ADDRESS($F53,5,4,1,$F$3))</f>
        <v>65.343999999999994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ht="24" x14ac:dyDescent="0.2">
      <c r="A54" s="196"/>
      <c r="B54" s="196"/>
      <c r="C54" s="197" t="str">
        <f ca="1">IF(ISNUMBER(E53)=TRUE,INDIRECT(ADDRESS($F53,16,4,1,$F$3)),"")</f>
        <v>Propracování obnovovaných výhybek po určitém časovém období (určí Správa Tratí) + směrové a výškové vyrovnání 32,672+32,672=65,3440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545210</v>
      </c>
      <c r="C55" s="204" t="str">
        <f ca="1">INDIRECT(ADDRESS($F55,3,4,1,$F$3))</f>
        <v>PŘECHODOVÁ KOLEJNICE 49 E1/60 E2</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Přechodové kolejnice 3 páry á 12,5m, km 123,700; 123,850918; 123,909743   3*2=6,0000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26</v>
      </c>
      <c r="B57" s="203">
        <f ca="1">INDIRECT(ADDRESS($F57,2,4,1,$F$3))</f>
        <v>545240</v>
      </c>
      <c r="C57" s="204" t="str">
        <f ca="1">INDIRECT(ADDRESS($F57,3,4,1,$F$3))</f>
        <v>PŘECHODOVÁ KOLEJNICE 60 E2/R 65</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 pár, km 124,299  1*2=2,0000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549420</v>
      </c>
      <c r="C59" s="204" t="str">
        <f ca="1">INDIRECT(ADDRESS($F59,3,4,1,$F$3))</f>
        <v>POJISTNÉ ÚHELNÍKY V KOLEJÍCH NA MOSTECH</v>
      </c>
      <c r="D59" s="205" t="str">
        <f ca="1">INDIRECT(ADDRESS($F59,4,4,1,$F$3))</f>
        <v>M</v>
      </c>
      <c r="E59" s="206">
        <f ca="1">INDIRECT(ADDRESS($F59,5,4,1,$F$3))</f>
        <v>30</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Most v km 123,876 30=30,0000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923111</v>
      </c>
      <c r="C61" s="204" t="str">
        <f ca="1">INDIRECT(ADDRESS($F61,3,4,1,$F$3))</f>
        <v>KILOMETROVNÍK</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923121</v>
      </c>
      <c r="C63" s="204" t="str">
        <f ca="1">INDIRECT(ADDRESS($F63,3,4,1,$F$3))</f>
        <v>HEKTOMETROVNÍK</v>
      </c>
      <c r="D63" s="205" t="str">
        <f ca="1">INDIRECT(ADDRESS($F63,4,4,1,$F$3))</f>
        <v>KUS</v>
      </c>
      <c r="E63" s="206">
        <f ca="1">INDIRECT(ADDRESS($F63,5,4,1,$F$3))</f>
        <v>20</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20=20,0000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923471</v>
      </c>
      <c r="C65" s="204" t="str">
        <f ca="1">INDIRECT(ADDRESS($F65,3,4,1,$F$3))</f>
        <v>SKLONOVNÍK</v>
      </c>
      <c r="D65" s="205" t="str">
        <f ca="1">INDIRECT(ADDRESS($F65,4,4,1,$F$3))</f>
        <v>KUS</v>
      </c>
      <c r="E65" s="206">
        <f ca="1">INDIRECT(ADDRESS($F65,5,4,1,$F$3))</f>
        <v>18</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t="str">
        <f ca="1">IF(ISNUMBER(E65)=TRUE,INDIRECT(ADDRESS($F65,16,4,1,$F$3)),"")</f>
        <v>9*2=18,0000</v>
      </c>
      <c r="D66" s="198"/>
      <c r="E66" s="199"/>
      <c r="F66" s="200"/>
      <c r="G66" s="201" t="str">
        <f ca="1">IF(C66="","",IF(C66=0,"","tisk"))</f>
        <v>tisk</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15</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15=15,0000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4=4,0000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923821</v>
      </c>
      <c r="C73" s="204" t="str">
        <f ca="1">INDIRECT(ADDRESS($F73,3,4,1,$F$3))</f>
        <v>SLOUPEK DN 60 PRO NÁVĚST</v>
      </c>
      <c r="D73" s="205" t="str">
        <f ca="1">INDIRECT(ADDRESS($F73,4,4,1,$F$3))</f>
        <v>KUS</v>
      </c>
      <c r="E73" s="206">
        <f ca="1">INDIRECT(ADDRESS($F73,5,4,1,$F$3))</f>
        <v>24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9+7+1+1+3+1+2=24,0000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35</v>
      </c>
      <c r="B75" s="203">
        <f ca="1">INDIRECT(ADDRESS($F75,2,4,1,$F$3))</f>
        <v>923941</v>
      </c>
      <c r="C75" s="204" t="str">
        <f ca="1">INDIRECT(ADDRESS($F75,3,4,1,$F$3))</f>
        <v>ZAJIŠŤOVACÍ ZNAČKA KONZOLOVÁ (K) VČETNĚ OCELOVÉHO SLOUPKU</v>
      </c>
      <c r="D75" s="205" t="str">
        <f ca="1">INDIRECT(ADDRESS($F75,4,4,1,$F$3))</f>
        <v>KUS</v>
      </c>
      <c r="E75" s="206">
        <f ca="1">INDIRECT(ADDRESS($F75,5,4,1,$F$3))</f>
        <v>47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47=47,0000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322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213.352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1399.5890999999999</v>
      </c>
      <c r="F81" s="207">
        <f>F79+1</f>
        <v>46</v>
      </c>
      <c r="G81" s="208" t="str">
        <f ca="1">IF(A81="","",IF(A81="S","",IF(A81=0,"","tisk")))</f>
        <v>tisk</v>
      </c>
      <c r="H81" s="193">
        <f ca="1">1000*ROUND(E81,3)-1000*E81</f>
        <v>-9.9999999860301614E-2</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213,352*1,64*0,1*40=1399,5891</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39</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3590.944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rozdělení "d", hmotnost pražce á 272kg. Vzdálenost 25km. 322*1,64*0,272*25=3590,9440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40</v>
      </c>
      <c r="B85" s="203">
        <f ca="1">INDIRECT(ADDRESS($F85,2,4,1,$F$3))</f>
        <v>965821</v>
      </c>
      <c r="C85" s="204" t="str">
        <f ca="1">INDIRECT(ADDRESS($F85,3,4,1,$F$3))</f>
        <v>Demontáž kilometrovníku, hektometrovníku, mezníku</v>
      </c>
      <c r="D85" s="205" t="str">
        <f ca="1">INDIRECT(ADDRESS($F85,4,4,1,$F$3))</f>
        <v>KUS</v>
      </c>
      <c r="E85" s="206">
        <f ca="1">INDIRECT(ADDRESS($F85,5,4,1,$F$3))</f>
        <v>20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41</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90.5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Kilometrovník + hektometrovník x vzdálenost (2*0,397+18*0,157)*25=90,5000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965841</v>
      </c>
      <c r="C89" s="204" t="str">
        <f ca="1">INDIRECT(ADDRESS($F89,3,4,1,$F$3))</f>
        <v>Demontáž jakékoliv návěsti</v>
      </c>
      <c r="D89" s="205" t="str">
        <f ca="1">INDIRECT(ADDRESS($F89,4,4,1,$F$3))</f>
        <v>KUS</v>
      </c>
      <c r="E89" s="206">
        <f ca="1">INDIRECT(ADDRESS($F89,5,4,1,$F$3))</f>
        <v>17</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21.25</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17*0,050*25=21,2500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965851</v>
      </c>
      <c r="C93" s="204" t="str">
        <f ca="1">INDIRECT(ADDRESS($F93,3,4,1,$F$3))</f>
        <v>Demontáž zajišťovací značky</v>
      </c>
      <c r="D93" s="205" t="str">
        <f ca="1">INDIRECT(ADDRESS($F93,4,4,1,$F$3))</f>
        <v>KUS</v>
      </c>
      <c r="E93" s="206">
        <f ca="1">INDIRECT(ADDRESS($F93,5,4,1,$F$3))</f>
        <v>47</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47=47,0000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79.900000000000006</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47*0,068*25=79,9000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f ca="1">INDIRECT(ADDRESS($F97,2,4,1,$F$3))</f>
        <v>923331</v>
      </c>
      <c r="C97" s="204" t="str">
        <f ca="1">INDIRECT(ADDRESS($F97,3,4,1,$F$3))</f>
        <v>PŘEDVĚSTNÍK "3" - TERČ</v>
      </c>
      <c r="D97" s="205" t="str">
        <f ca="1">INDIRECT(ADDRESS($F97,4,4,1,$F$3))</f>
        <v>kus</v>
      </c>
      <c r="E97" s="206">
        <f ca="1">INDIRECT(ADDRESS($F97,5,4,1,$F$3))</f>
        <v>2</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47</v>
      </c>
      <c r="B99" s="203">
        <f ca="1">INDIRECT(ADDRESS($F99,2,4,1,$F$3))</f>
        <v>923451</v>
      </c>
      <c r="C99" s="204" t="str">
        <f ca="1">INDIRECT(ADDRESS($F99,3,4,1,$F$3))</f>
        <v>NÁVĚST "ZKRÁCENÁ VZDÁLENOST"</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48</v>
      </c>
      <c r="B101" s="203" t="str">
        <f ca="1">INDIRECT(ADDRESS($F101,2,4,1,$F$3))</f>
        <v>9659RR</v>
      </c>
      <c r="C101" s="204" t="str">
        <f ca="1">INDIRECT(ADDRESS($F101,3,4,1,$F$3))</f>
        <v>Demontáž pojistných úhelníků</v>
      </c>
      <c r="D101" s="205" t="str">
        <f ca="1">INDIRECT(ADDRESS($F101,4,4,1,$F$3))</f>
        <v>M</v>
      </c>
      <c r="E101" s="206">
        <f ca="1">INDIRECT(ADDRESS($F101,5,4,1,$F$3))</f>
        <v>30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most v km 123,876  30=30,0000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101</v>
      </c>
      <c r="B103" s="203">
        <f ca="1">INDIRECT(ADDRESS($F103,2,4,1,$F$3))</f>
        <v>543212</v>
      </c>
      <c r="C103" s="204" t="str">
        <f ca="1">INDIRECT(ADDRESS($F103,3,4,1,$F$3))</f>
        <v>Výměna jednotlivého pražce dřevěného, upevnění pružné</v>
      </c>
      <c r="D103" s="205" t="str">
        <f ca="1">INDIRECT(ADDRESS($F103,4,4,1,$F$3))</f>
        <v>kus</v>
      </c>
      <c r="E103" s="206">
        <f ca="1">INDIRECT(ADDRESS($F103,5,4,1,$F$3))</f>
        <v>52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26 kusů před a 26 kusů za mostem km 123,876. 26+26=52,0000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102</v>
      </c>
      <c r="B105" s="203" t="str">
        <f ca="1">INDIRECT(ADDRESS($F105,2,4,1,$F$3))</f>
        <v>5284D2</v>
      </c>
      <c r="C105" s="204" t="str">
        <f ca="1">INDIRECT(ADDRESS($F105,3,4,1,$F$3))</f>
        <v>KOLEJ 49 E1, ZVLÁŠTNÍ (ATYPICKÉ) ROZDĚLENÍ, BEZSTYKOVÁ, MOSTNICE. DŘ., UP. PRUŽNÉ</v>
      </c>
      <c r="D105" s="205" t="str">
        <f ca="1">INDIRECT(ADDRESS($F105,4,4,1,$F$3))</f>
        <v>M</v>
      </c>
      <c r="E105" s="206">
        <f ca="1">INDIRECT(ADDRESS($F105,5,4,1,$F$3))</f>
        <v>11.46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11,46</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0</v>
      </c>
      <c r="B107" s="203">
        <f ca="1">INDIRECT(ADDRESS($F107,2,4,1,$F$3))</f>
        <v>0</v>
      </c>
      <c r="C107" s="204" t="str">
        <f ca="1">INDIRECT(ADDRESS($F107,3,4,1,$F$3))</f>
        <v>Celkem za Etapu:</v>
      </c>
      <c r="D107" s="205">
        <f ca="1">INDIRECT(ADDRESS($F107,4,4,1,$F$3))</f>
        <v>0</v>
      </c>
      <c r="E107" s="206">
        <f ca="1">INDIRECT(ADDRESS($F107,5,4,1,$F$3))</f>
        <v>0</v>
      </c>
      <c r="F107" s="207">
        <f>F105+1</f>
        <v>59</v>
      </c>
      <c r="G107" s="208" t="str">
        <f ca="1">IF(A107="","",IF(A107="S","",IF(A107=0,"","tisk")))</f>
        <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200</v>
      </c>
      <c r="B109" s="203">
        <f ca="1">INDIRECT(ADDRESS($F109,2,4,1,$F$3))</f>
        <v>200</v>
      </c>
      <c r="C109" s="204" t="str">
        <f ca="1">INDIRECT(ADDRESS($F109,3,4,1,$F$3))</f>
        <v>Etapa B - železniční spodek</v>
      </c>
      <c r="D109" s="205">
        <f ca="1">INDIRECT(ADDRESS($F109,4,4,1,$F$3))</f>
        <v>0</v>
      </c>
      <c r="E109" s="206">
        <f ca="1">INDIRECT(ADDRESS($F109,5,4,1,$F$3))</f>
        <v>0</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3100</v>
      </c>
      <c r="C111" s="204" t="str">
        <f ca="1">INDIRECT(ADDRESS($F111,3,4,1,$F$3))</f>
        <v>zařízení staveniště, zřízení provoz, demontáž</v>
      </c>
      <c r="D111" s="205" t="str">
        <f ca="1">INDIRECT(ADDRESS($F111,4,4,1,$F$3))</f>
        <v>CEL</v>
      </c>
      <c r="E111" s="206">
        <f ca="1">INDIRECT(ADDRESS($F111,5,4,1,$F$3))</f>
        <v>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t="str">
        <f ca="1">INDIRECT(ADDRESS($F113,2,4,1,$F$3))</f>
        <v>029111R</v>
      </c>
      <c r="C113" s="204" t="str">
        <f ca="1">INDIRECT(ADDRESS($F113,3,4,1,$F$3))</f>
        <v>Vytyčení inženýrských sítí</v>
      </c>
      <c r="D113" s="205" t="str">
        <f ca="1">INDIRECT(ADDRESS($F113,4,4,1,$F$3))</f>
        <v>kpl</v>
      </c>
      <c r="E113" s="206">
        <f ca="1">INDIRECT(ADDRESS($F113,5,4,1,$F$3))</f>
        <v>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f ca="1">IF(ISNUMBER(E113)=TRUE,INDIRECT(ADDRESS($F113,16,4,1,$F$3)),"")</f>
        <v>0</v>
      </c>
      <c r="D114" s="198"/>
      <c r="E114" s="199"/>
      <c r="F114" s="200"/>
      <c r="G114" s="201" t="str">
        <f ca="1">IF(C114="","",IF(C114=0,"","tisk"))</f>
        <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51</v>
      </c>
      <c r="B115" s="203">
        <f ca="1">INDIRECT(ADDRESS($F115,2,4,1,$F$3))</f>
        <v>15111</v>
      </c>
      <c r="C115" s="204" t="str">
        <f ca="1">INDIRECT(ADDRESS($F115,3,4,1,$F$3))</f>
        <v>POPLATKY ZA LIKVIDACŮ ODPADŮ NEKONTAMINOVANÝCH - 17 05 04 VYTĚŽENÉ ZEMINY A HORNINY -  I. TŘÍDA TĚŽITELNOSTI</v>
      </c>
      <c r="D115" s="205" t="str">
        <f ca="1">INDIRECT(ADDRESS($F115,4,4,1,$F$3))</f>
        <v>T</v>
      </c>
      <c r="E115" s="206">
        <f ca="1">INDIRECT(ADDRESS($F115,5,4,1,$F$3))</f>
        <v>1070.9280000000001</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čištění a reprofilace příkopů 578,88*1,85=1070,9280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52</v>
      </c>
      <c r="B117" s="203">
        <f ca="1">INDIRECT(ADDRESS($F117,2,4,1,$F$3))</f>
        <v>12933</v>
      </c>
      <c r="C117" s="204" t="str">
        <f ca="1">INDIRECT(ADDRESS($F117,3,4,1,$F$3))</f>
        <v>Čištění od nánosů a usazenin příkopů a příkopových zídek</v>
      </c>
      <c r="D117" s="205" t="str">
        <f ca="1">INDIRECT(ADDRESS($F117,4,4,1,$F$3))</f>
        <v>M3</v>
      </c>
      <c r="E117" s="206">
        <f ca="1">INDIRECT(ADDRESS($F117,5,4,1,$F$3))</f>
        <v>578.88</v>
      </c>
      <c r="F117" s="207">
        <f>F115+1</f>
        <v>64</v>
      </c>
      <c r="G117" s="208" t="str">
        <f ca="1">IF(A117="","",IF(A117="S","",IF(A117=0,"","tisk")))</f>
        <v>tisk</v>
      </c>
      <c r="H117" s="193">
        <f ca="1">1000*ROUND(E117,3)-1000*E117</f>
        <v>0</v>
      </c>
      <c r="I117" s="209" t="str">
        <f ca="1">IF(A117="Díl:","díl","")</f>
        <v/>
      </c>
      <c r="J117" s="92">
        <f ca="1">LEN(B117)</f>
        <v>5</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Reprofilace příkopů + odstranění nánosů příkopů 578,88=578,8800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125738</v>
      </c>
      <c r="C119" s="204" t="str">
        <f ca="1">INDIRECT(ADDRESS($F119,3,4,1,$F$3))</f>
        <v>Odkopávky a prokopávky zemníků a skládek, tř. horniny I, Dle ČSN 736133, odvoz do 20 km</v>
      </c>
      <c r="D119" s="205" t="str">
        <f ca="1">INDIRECT(ADDRESS($F119,4,4,1,$F$3))</f>
        <v>M3</v>
      </c>
      <c r="E119" s="206">
        <f ca="1">INDIRECT(ADDRESS($F119,5,4,1,$F$3))</f>
        <v>578.88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Naložení a odvoz odpadu z čištění příkopů 578,88=578,8800</v>
      </c>
      <c r="D120" s="198"/>
      <c r="E120" s="199"/>
      <c r="F120" s="200"/>
      <c r="G120" s="201" t="str">
        <f ca="1">IF(C120="","",IF(C120=0,"","tisk"))</f>
        <v>tisk</v>
      </c>
      <c r="H120" s="202"/>
      <c r="I120" s="91"/>
      <c r="J120" s="92"/>
      <c r="K120" s="92"/>
      <c r="L120" s="87"/>
      <c r="M120" s="88"/>
      <c r="N120" s="89"/>
      <c r="O120" s="90"/>
      <c r="P120" s="72"/>
      <c r="Q120" s="72"/>
      <c r="R120" s="32"/>
    </row>
    <row r="121" spans="1:29" ht="25.5" x14ac:dyDescent="0.2">
      <c r="A121" s="203">
        <f ca="1">INDIRECT(ADDRESS($F121,1,4,1,$F$3))</f>
        <v>54</v>
      </c>
      <c r="B121" s="203">
        <f ca="1">INDIRECT(ADDRESS($F121,2,4,1,$F$3))</f>
        <v>125739</v>
      </c>
      <c r="C121" s="204" t="str">
        <f ca="1">INDIRECT(ADDRESS($F121,3,4,1,$F$3))</f>
        <v>Odkopávky a prokopávky zemníků a skládek, tř. horniny I, Dle ČSN 736133, příplatek za další 1km</v>
      </c>
      <c r="D121" s="205" t="str">
        <f ca="1">INDIRECT(ADDRESS($F121,4,4,1,$F$3))</f>
        <v>M3</v>
      </c>
      <c r="E121" s="206">
        <f ca="1">INDIRECT(ADDRESS($F121,5,4,1,$F$3))</f>
        <v>5788.8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30 - 20 x m3. 10*578,88=5788,8000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11120</v>
      </c>
      <c r="C123" s="204" t="str">
        <f ca="1">INDIRECT(ADDRESS($F123,3,4,1,$F$3))</f>
        <v>Odstranění křovin</v>
      </c>
      <c r="D123" s="205" t="str">
        <f ca="1">INDIRECT(ADDRESS($F123,4,4,1,$F$3))</f>
        <v>M2</v>
      </c>
      <c r="E123" s="206">
        <f ca="1">INDIRECT(ADDRESS($F123,5,4,1,$F$3))</f>
        <v>5338.56</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56</v>
      </c>
      <c r="B125" s="203">
        <f ca="1">INDIRECT(ADDRESS($F125,2,4,1,$F$3))</f>
        <v>11211</v>
      </c>
      <c r="C125" s="204" t="str">
        <f ca="1">INDIRECT(ADDRESS($F125,3,4,1,$F$3))</f>
        <v>Kácení stromů prům. do 0,5m</v>
      </c>
      <c r="D125" s="205" t="str">
        <f ca="1">INDIRECT(ADDRESS($F125,4,4,1,$F$3))</f>
        <v>KUS</v>
      </c>
      <c r="E125" s="206">
        <f ca="1">INDIRECT(ADDRESS($F125,5,4,1,$F$3))</f>
        <v>53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5338/100-0,38=53,0000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t="str">
        <f ca="1">INDIRECT(ADDRESS($F127,2,4,1,$F$3))</f>
        <v>R</v>
      </c>
      <c r="C127" s="204" t="str">
        <f ca="1">INDIRECT(ADDRESS($F127,3,4,1,$F$3))</f>
        <v>Přeložení podzemních sítí</v>
      </c>
      <c r="D127" s="205" t="str">
        <f ca="1">INDIRECT(ADDRESS($F127,4,4,1,$F$3))</f>
        <v>M</v>
      </c>
      <c r="E127" s="206">
        <f ca="1">INDIRECT(ADDRESS($F127,5,4,1,$F$3))</f>
        <v>78</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 případě potřeby přeložení kanalizace, vody, vedení ČEZ, RWE 6+6+15+51=78,0000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t="str">
        <f ca="1">INDIRECT(ADDRESS($F129,3,4,1,$F$3))</f>
        <v>Celkem za Etapu:</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t="str">
        <f ca="1">INDIRECT(ADDRESS($F131,3,4,1,$F$3))</f>
        <v>Celkem za objekt:</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2015-08-17T10:07:16Z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